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13ambrozova\Documents\DOKUMENTY\chodníky, komunikace, parkoviště\propojení ulic Radniční a Hranická\Realizace\ZŘ 2022\"/>
    </mc:Choice>
  </mc:AlternateContent>
  <bookViews>
    <workbookView xWindow="240" yWindow="588" windowWidth="28452" windowHeight="14508"/>
  </bookViews>
  <sheets>
    <sheet name="Rekapitulace stavby" sheetId="1" r:id="rId1"/>
    <sheet name="01 - Vyčitění a připrava ..." sheetId="2" r:id="rId2"/>
    <sheet name="02 - SO 01 - Komunikace" sheetId="3" r:id="rId3"/>
    <sheet name="03 - SO 02 - Dešťová kana..." sheetId="4" r:id="rId4"/>
    <sheet name="04 - SO 03 - Veřejné osvě..." sheetId="5" r:id="rId5"/>
    <sheet name="05 - SO 04 - Obnova zámec..." sheetId="6" r:id="rId6"/>
    <sheet name="06 - VON" sheetId="7" r:id="rId7"/>
    <sheet name="Pokyny pro vyplnění" sheetId="8" r:id="rId8"/>
  </sheets>
  <definedNames>
    <definedName name="_xlnm._FilterDatabase" localSheetId="1" hidden="1">'01 - Vyčitění a připrava ...'!$C$83:$K$189</definedName>
    <definedName name="_xlnm._FilterDatabase" localSheetId="2" hidden="1">'02 - SO 01 - Komunikace'!$C$84:$K$303</definedName>
    <definedName name="_xlnm._FilterDatabase" localSheetId="3" hidden="1">'03 - SO 02 - Dešťová kana...'!$C$83:$K$299</definedName>
    <definedName name="_xlnm._FilterDatabase" localSheetId="4" hidden="1">'04 - SO 03 - Veřejné osvě...'!$C$83:$K$215</definedName>
    <definedName name="_xlnm._FilterDatabase" localSheetId="5" hidden="1">'05 - SO 04 - Obnova zámec...'!$C$85:$K$187</definedName>
    <definedName name="_xlnm._FilterDatabase" localSheetId="6" hidden="1">'06 - VON'!$C$80:$K$98</definedName>
    <definedName name="_xlnm.Print_Titles" localSheetId="1">'01 - Vyčitění a připrava ...'!$83:$83</definedName>
    <definedName name="_xlnm.Print_Titles" localSheetId="2">'02 - SO 01 - Komunikace'!$84:$84</definedName>
    <definedName name="_xlnm.Print_Titles" localSheetId="3">'03 - SO 02 - Dešťová kana...'!$83:$83</definedName>
    <definedName name="_xlnm.Print_Titles" localSheetId="4">'04 - SO 03 - Veřejné osvě...'!$83:$83</definedName>
    <definedName name="_xlnm.Print_Titles" localSheetId="5">'05 - SO 04 - Obnova zámec...'!$85:$85</definedName>
    <definedName name="_xlnm.Print_Titles" localSheetId="6">'06 - VON'!$80:$80</definedName>
    <definedName name="_xlnm.Print_Titles" localSheetId="0">'Rekapitulace stavby'!$49:$49</definedName>
    <definedName name="_xlnm.Print_Area" localSheetId="1">'01 - Vyčitění a připrava ...'!$C$4:$J$36,'01 - Vyčitění a připrava ...'!$C$42:$J$65,'01 - Vyčitění a připrava ...'!$C$71:$K$189</definedName>
    <definedName name="_xlnm.Print_Area" localSheetId="2">'02 - SO 01 - Komunikace'!$C$4:$J$36,'02 - SO 01 - Komunikace'!$C$42:$J$66,'02 - SO 01 - Komunikace'!$C$72:$K$303</definedName>
    <definedName name="_xlnm.Print_Area" localSheetId="3">'03 - SO 02 - Dešťová kana...'!$C$4:$J$36,'03 - SO 02 - Dešťová kana...'!$C$42:$J$65,'03 - SO 02 - Dešťová kana...'!$C$71:$K$299</definedName>
    <definedName name="_xlnm.Print_Area" localSheetId="4">'04 - SO 03 - Veřejné osvě...'!$C$4:$J$36,'04 - SO 03 - Veřejné osvě...'!$C$42:$J$65,'04 - SO 03 - Veřejné osvě...'!$C$71:$K$215</definedName>
    <definedName name="_xlnm.Print_Area" localSheetId="5">'05 - SO 04 - Obnova zámec...'!$C$4:$J$36,'05 - SO 04 - Obnova zámec...'!$C$42:$J$67,'05 - SO 04 - Obnova zámec...'!$C$73:$K$187</definedName>
    <definedName name="_xlnm.Print_Area" localSheetId="6">'06 - VON'!$C$4:$J$36,'06 - VON'!$C$42:$J$62,'06 - VON'!$C$68:$K$98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</definedNames>
  <calcPr calcId="162913"/>
</workbook>
</file>

<file path=xl/calcChain.xml><?xml version="1.0" encoding="utf-8"?>
<calcChain xmlns="http://schemas.openxmlformats.org/spreadsheetml/2006/main">
  <c r="AY57" i="1" l="1"/>
  <c r="AX57" i="1"/>
  <c r="BI97" i="7"/>
  <c r="BH97" i="7"/>
  <c r="BG97" i="7"/>
  <c r="BF97" i="7"/>
  <c r="T97" i="7"/>
  <c r="T96" i="7" s="1"/>
  <c r="R97" i="7"/>
  <c r="R96" i="7" s="1"/>
  <c r="P97" i="7"/>
  <c r="P96" i="7" s="1"/>
  <c r="BK97" i="7"/>
  <c r="BK96" i="7" s="1"/>
  <c r="J96" i="7" s="1"/>
  <c r="J61" i="7" s="1"/>
  <c r="J97" i="7"/>
  <c r="BE97" i="7" s="1"/>
  <c r="BI94" i="7"/>
  <c r="BH94" i="7"/>
  <c r="BG94" i="7"/>
  <c r="BF94" i="7"/>
  <c r="T94" i="7"/>
  <c r="T93" i="7" s="1"/>
  <c r="R94" i="7"/>
  <c r="R93" i="7" s="1"/>
  <c r="P94" i="7"/>
  <c r="P93" i="7" s="1"/>
  <c r="BK94" i="7"/>
  <c r="BK93" i="7" s="1"/>
  <c r="J93" i="7" s="1"/>
  <c r="J60" i="7" s="1"/>
  <c r="J94" i="7"/>
  <c r="BE94" i="7" s="1"/>
  <c r="BI91" i="7"/>
  <c r="BH91" i="7"/>
  <c r="BG91" i="7"/>
  <c r="BF91" i="7"/>
  <c r="BE91" i="7"/>
  <c r="T91" i="7"/>
  <c r="T90" i="7" s="1"/>
  <c r="R91" i="7"/>
  <c r="R90" i="7" s="1"/>
  <c r="P91" i="7"/>
  <c r="P90" i="7" s="1"/>
  <c r="BK91" i="7"/>
  <c r="BK90" i="7" s="1"/>
  <c r="J90" i="7" s="1"/>
  <c r="J59" i="7" s="1"/>
  <c r="J91" i="7"/>
  <c r="BI88" i="7"/>
  <c r="BH88" i="7"/>
  <c r="BG88" i="7"/>
  <c r="BF88" i="7"/>
  <c r="T88" i="7"/>
  <c r="R88" i="7"/>
  <c r="P88" i="7"/>
  <c r="BK88" i="7"/>
  <c r="J88" i="7"/>
  <c r="BE88" i="7" s="1"/>
  <c r="BI86" i="7"/>
  <c r="BH86" i="7"/>
  <c r="BG86" i="7"/>
  <c r="BF86" i="7"/>
  <c r="T86" i="7"/>
  <c r="R86" i="7"/>
  <c r="P86" i="7"/>
  <c r="BK86" i="7"/>
  <c r="J86" i="7"/>
  <c r="BE86" i="7" s="1"/>
  <c r="BI84" i="7"/>
  <c r="F34" i="7" s="1"/>
  <c r="BD57" i="1" s="1"/>
  <c r="BH84" i="7"/>
  <c r="BG84" i="7"/>
  <c r="BF84" i="7"/>
  <c r="T84" i="7"/>
  <c r="T83" i="7" s="1"/>
  <c r="R84" i="7"/>
  <c r="R83" i="7" s="1"/>
  <c r="P84" i="7"/>
  <c r="P83" i="7" s="1"/>
  <c r="BK84" i="7"/>
  <c r="BK83" i="7" s="1"/>
  <c r="J84" i="7"/>
  <c r="BE84" i="7" s="1"/>
  <c r="J77" i="7"/>
  <c r="F77" i="7"/>
  <c r="F75" i="7"/>
  <c r="E73" i="7"/>
  <c r="J51" i="7"/>
  <c r="F51" i="7"/>
  <c r="F49" i="7"/>
  <c r="E47" i="7"/>
  <c r="J18" i="7"/>
  <c r="E18" i="7"/>
  <c r="F78" i="7" s="1"/>
  <c r="J17" i="7"/>
  <c r="J12" i="7"/>
  <c r="J75" i="7" s="1"/>
  <c r="E7" i="7"/>
  <c r="E71" i="7" s="1"/>
  <c r="AY56" i="1"/>
  <c r="AX56" i="1"/>
  <c r="BI186" i="6"/>
  <c r="BH186" i="6"/>
  <c r="BG186" i="6"/>
  <c r="BF186" i="6"/>
  <c r="BE186" i="6"/>
  <c r="T186" i="6"/>
  <c r="R186" i="6"/>
  <c r="P186" i="6"/>
  <c r="BK186" i="6"/>
  <c r="J186" i="6"/>
  <c r="BI184" i="6"/>
  <c r="BH184" i="6"/>
  <c r="BG184" i="6"/>
  <c r="BF184" i="6"/>
  <c r="T184" i="6"/>
  <c r="R184" i="6"/>
  <c r="P184" i="6"/>
  <c r="BK184" i="6"/>
  <c r="J184" i="6"/>
  <c r="BE184" i="6" s="1"/>
  <c r="BI182" i="6"/>
  <c r="BH182" i="6"/>
  <c r="BG182" i="6"/>
  <c r="BF182" i="6"/>
  <c r="T182" i="6"/>
  <c r="R182" i="6"/>
  <c r="P182" i="6"/>
  <c r="BK182" i="6"/>
  <c r="J182" i="6"/>
  <c r="BE182" i="6" s="1"/>
  <c r="BI179" i="6"/>
  <c r="BH179" i="6"/>
  <c r="BG179" i="6"/>
  <c r="BF179" i="6"/>
  <c r="T179" i="6"/>
  <c r="R179" i="6"/>
  <c r="P179" i="6"/>
  <c r="BK179" i="6"/>
  <c r="J179" i="6"/>
  <c r="BE179" i="6" s="1"/>
  <c r="BI176" i="6"/>
  <c r="BH176" i="6"/>
  <c r="BG176" i="6"/>
  <c r="BF176" i="6"/>
  <c r="BE176" i="6"/>
  <c r="T176" i="6"/>
  <c r="T175" i="6" s="1"/>
  <c r="T174" i="6" s="1"/>
  <c r="R176" i="6"/>
  <c r="P176" i="6"/>
  <c r="BK176" i="6"/>
  <c r="J176" i="6"/>
  <c r="BI172" i="6"/>
  <c r="BH172" i="6"/>
  <c r="BG172" i="6"/>
  <c r="BF172" i="6"/>
  <c r="T172" i="6"/>
  <c r="R172" i="6"/>
  <c r="P172" i="6"/>
  <c r="BK172" i="6"/>
  <c r="J172" i="6"/>
  <c r="BE172" i="6" s="1"/>
  <c r="BI170" i="6"/>
  <c r="BH170" i="6"/>
  <c r="BG170" i="6"/>
  <c r="BF170" i="6"/>
  <c r="T170" i="6"/>
  <c r="T169" i="6" s="1"/>
  <c r="R170" i="6"/>
  <c r="P170" i="6"/>
  <c r="P169" i="6" s="1"/>
  <c r="BK170" i="6"/>
  <c r="BK169" i="6" s="1"/>
  <c r="J169" i="6" s="1"/>
  <c r="J64" i="6" s="1"/>
  <c r="J170" i="6"/>
  <c r="BE170" i="6" s="1"/>
  <c r="BI166" i="6"/>
  <c r="BH166" i="6"/>
  <c r="BG166" i="6"/>
  <c r="BF166" i="6"/>
  <c r="T166" i="6"/>
  <c r="T165" i="6" s="1"/>
  <c r="R166" i="6"/>
  <c r="R165" i="6" s="1"/>
  <c r="P166" i="6"/>
  <c r="P165" i="6" s="1"/>
  <c r="BK166" i="6"/>
  <c r="BK165" i="6" s="1"/>
  <c r="J165" i="6" s="1"/>
  <c r="J63" i="6" s="1"/>
  <c r="J166" i="6"/>
  <c r="BE166" i="6" s="1"/>
  <c r="BI162" i="6"/>
  <c r="BH162" i="6"/>
  <c r="BG162" i="6"/>
  <c r="BF162" i="6"/>
  <c r="T162" i="6"/>
  <c r="R162" i="6"/>
  <c r="P162" i="6"/>
  <c r="BK162" i="6"/>
  <c r="J162" i="6"/>
  <c r="BE162" i="6" s="1"/>
  <c r="BI159" i="6"/>
  <c r="BH159" i="6"/>
  <c r="BG159" i="6"/>
  <c r="BF159" i="6"/>
  <c r="BE159" i="6"/>
  <c r="T159" i="6"/>
  <c r="R159" i="6"/>
  <c r="P159" i="6"/>
  <c r="BK159" i="6"/>
  <c r="J159" i="6"/>
  <c r="BI156" i="6"/>
  <c r="BH156" i="6"/>
  <c r="BG156" i="6"/>
  <c r="BF156" i="6"/>
  <c r="T156" i="6"/>
  <c r="R156" i="6"/>
  <c r="P156" i="6"/>
  <c r="BK156" i="6"/>
  <c r="BK155" i="6" s="1"/>
  <c r="J155" i="6" s="1"/>
  <c r="J62" i="6" s="1"/>
  <c r="J156" i="6"/>
  <c r="BE156" i="6" s="1"/>
  <c r="BI152" i="6"/>
  <c r="BH152" i="6"/>
  <c r="BG152" i="6"/>
  <c r="BF152" i="6"/>
  <c r="T152" i="6"/>
  <c r="R152" i="6"/>
  <c r="P152" i="6"/>
  <c r="BK152" i="6"/>
  <c r="J152" i="6"/>
  <c r="BE152" i="6" s="1"/>
  <c r="BI149" i="6"/>
  <c r="BH149" i="6"/>
  <c r="BG149" i="6"/>
  <c r="BF149" i="6"/>
  <c r="T149" i="6"/>
  <c r="T148" i="6" s="1"/>
  <c r="R149" i="6"/>
  <c r="R148" i="6" s="1"/>
  <c r="P149" i="6"/>
  <c r="P148" i="6" s="1"/>
  <c r="BK149" i="6"/>
  <c r="BK148" i="6" s="1"/>
  <c r="J148" i="6" s="1"/>
  <c r="J61" i="6" s="1"/>
  <c r="J149" i="6"/>
  <c r="BE149" i="6" s="1"/>
  <c r="BI145" i="6"/>
  <c r="BH145" i="6"/>
  <c r="BG145" i="6"/>
  <c r="BF145" i="6"/>
  <c r="BE145" i="6"/>
  <c r="T145" i="6"/>
  <c r="R145" i="6"/>
  <c r="P145" i="6"/>
  <c r="BK145" i="6"/>
  <c r="J145" i="6"/>
  <c r="BI142" i="6"/>
  <c r="BH142" i="6"/>
  <c r="BG142" i="6"/>
  <c r="BF142" i="6"/>
  <c r="BE142" i="6"/>
  <c r="T142" i="6"/>
  <c r="R142" i="6"/>
  <c r="P142" i="6"/>
  <c r="BK142" i="6"/>
  <c r="J142" i="6"/>
  <c r="BI139" i="6"/>
  <c r="BH139" i="6"/>
  <c r="BG139" i="6"/>
  <c r="BF139" i="6"/>
  <c r="T139" i="6"/>
  <c r="R139" i="6"/>
  <c r="P139" i="6"/>
  <c r="BK139" i="6"/>
  <c r="J139" i="6"/>
  <c r="BE139" i="6" s="1"/>
  <c r="BI137" i="6"/>
  <c r="BH137" i="6"/>
  <c r="BG137" i="6"/>
  <c r="BF137" i="6"/>
  <c r="BE137" i="6"/>
  <c r="T137" i="6"/>
  <c r="R137" i="6"/>
  <c r="P137" i="6"/>
  <c r="BK137" i="6"/>
  <c r="J137" i="6"/>
  <c r="BI134" i="6"/>
  <c r="BH134" i="6"/>
  <c r="BG134" i="6"/>
  <c r="BF134" i="6"/>
  <c r="BE134" i="6"/>
  <c r="T134" i="6"/>
  <c r="T133" i="6" s="1"/>
  <c r="R134" i="6"/>
  <c r="R133" i="6" s="1"/>
  <c r="P134" i="6"/>
  <c r="BK134" i="6"/>
  <c r="J134" i="6"/>
  <c r="BI130" i="6"/>
  <c r="BH130" i="6"/>
  <c r="BG130" i="6"/>
  <c r="BF130" i="6"/>
  <c r="T130" i="6"/>
  <c r="R130" i="6"/>
  <c r="P130" i="6"/>
  <c r="BK130" i="6"/>
  <c r="J130" i="6"/>
  <c r="BE130" i="6" s="1"/>
  <c r="BI127" i="6"/>
  <c r="BH127" i="6"/>
  <c r="BG127" i="6"/>
  <c r="BF127" i="6"/>
  <c r="T127" i="6"/>
  <c r="R127" i="6"/>
  <c r="P127" i="6"/>
  <c r="BK127" i="6"/>
  <c r="J127" i="6"/>
  <c r="BE127" i="6" s="1"/>
  <c r="BI124" i="6"/>
  <c r="BH124" i="6"/>
  <c r="BG124" i="6"/>
  <c r="BF124" i="6"/>
  <c r="T124" i="6"/>
  <c r="R124" i="6"/>
  <c r="P124" i="6"/>
  <c r="P123" i="6" s="1"/>
  <c r="BK124" i="6"/>
  <c r="J124" i="6"/>
  <c r="BE124" i="6" s="1"/>
  <c r="BI120" i="6"/>
  <c r="BH120" i="6"/>
  <c r="BG120" i="6"/>
  <c r="BF120" i="6"/>
  <c r="T120" i="6"/>
  <c r="R120" i="6"/>
  <c r="P120" i="6"/>
  <c r="BK120" i="6"/>
  <c r="J120" i="6"/>
  <c r="BE120" i="6" s="1"/>
  <c r="BI116" i="6"/>
  <c r="BH116" i="6"/>
  <c r="BG116" i="6"/>
  <c r="BF116" i="6"/>
  <c r="T116" i="6"/>
  <c r="R116" i="6"/>
  <c r="P116" i="6"/>
  <c r="BK116" i="6"/>
  <c r="J116" i="6"/>
  <c r="BE116" i="6" s="1"/>
  <c r="BI113" i="6"/>
  <c r="BH113" i="6"/>
  <c r="BG113" i="6"/>
  <c r="BF113" i="6"/>
  <c r="BE113" i="6"/>
  <c r="T113" i="6"/>
  <c r="R113" i="6"/>
  <c r="P113" i="6"/>
  <c r="BK113" i="6"/>
  <c r="J113" i="6"/>
  <c r="BI110" i="6"/>
  <c r="BH110" i="6"/>
  <c r="BG110" i="6"/>
  <c r="BF110" i="6"/>
  <c r="T110" i="6"/>
  <c r="R110" i="6"/>
  <c r="P110" i="6"/>
  <c r="BK110" i="6"/>
  <c r="J110" i="6"/>
  <c r="BE110" i="6" s="1"/>
  <c r="BI107" i="6"/>
  <c r="BH107" i="6"/>
  <c r="BG107" i="6"/>
  <c r="BF107" i="6"/>
  <c r="T107" i="6"/>
  <c r="R107" i="6"/>
  <c r="P107" i="6"/>
  <c r="BK107" i="6"/>
  <c r="J107" i="6"/>
  <c r="BE107" i="6" s="1"/>
  <c r="BI104" i="6"/>
  <c r="BH104" i="6"/>
  <c r="BG104" i="6"/>
  <c r="BF104" i="6"/>
  <c r="BE104" i="6"/>
  <c r="T104" i="6"/>
  <c r="R104" i="6"/>
  <c r="P104" i="6"/>
  <c r="BK104" i="6"/>
  <c r="J104" i="6"/>
  <c r="BI101" i="6"/>
  <c r="BH101" i="6"/>
  <c r="BG101" i="6"/>
  <c r="BF101" i="6"/>
  <c r="BE101" i="6"/>
  <c r="T101" i="6"/>
  <c r="R101" i="6"/>
  <c r="P101" i="6"/>
  <c r="BK101" i="6"/>
  <c r="J101" i="6"/>
  <c r="BI98" i="6"/>
  <c r="BH98" i="6"/>
  <c r="BG98" i="6"/>
  <c r="BF98" i="6"/>
  <c r="T98" i="6"/>
  <c r="R98" i="6"/>
  <c r="P98" i="6"/>
  <c r="BK98" i="6"/>
  <c r="J98" i="6"/>
  <c r="BE98" i="6" s="1"/>
  <c r="BI95" i="6"/>
  <c r="BH95" i="6"/>
  <c r="BG95" i="6"/>
  <c r="BF95" i="6"/>
  <c r="T95" i="6"/>
  <c r="R95" i="6"/>
  <c r="P95" i="6"/>
  <c r="BK95" i="6"/>
  <c r="J95" i="6"/>
  <c r="BE95" i="6" s="1"/>
  <c r="BI92" i="6"/>
  <c r="BH92" i="6"/>
  <c r="BG92" i="6"/>
  <c r="BF92" i="6"/>
  <c r="BE92" i="6"/>
  <c r="T92" i="6"/>
  <c r="R92" i="6"/>
  <c r="R88" i="6" s="1"/>
  <c r="P92" i="6"/>
  <c r="BK92" i="6"/>
  <c r="J92" i="6"/>
  <c r="BI89" i="6"/>
  <c r="BH89" i="6"/>
  <c r="BG89" i="6"/>
  <c r="BF89" i="6"/>
  <c r="BE89" i="6"/>
  <c r="T89" i="6"/>
  <c r="T88" i="6" s="1"/>
  <c r="R89" i="6"/>
  <c r="P89" i="6"/>
  <c r="BK89" i="6"/>
  <c r="J89" i="6"/>
  <c r="J82" i="6"/>
  <c r="F82" i="6"/>
  <c r="F80" i="6"/>
  <c r="E78" i="6"/>
  <c r="J51" i="6"/>
  <c r="F51" i="6"/>
  <c r="F49" i="6"/>
  <c r="E47" i="6"/>
  <c r="J18" i="6"/>
  <c r="E18" i="6"/>
  <c r="F52" i="6" s="1"/>
  <c r="J17" i="6"/>
  <c r="J12" i="6"/>
  <c r="J80" i="6" s="1"/>
  <c r="E7" i="6"/>
  <c r="E45" i="6" s="1"/>
  <c r="AY55" i="1"/>
  <c r="AX55" i="1"/>
  <c r="BI214" i="5"/>
  <c r="BH214" i="5"/>
  <c r="BG214" i="5"/>
  <c r="BF214" i="5"/>
  <c r="T214" i="5"/>
  <c r="R214" i="5"/>
  <c r="P214" i="5"/>
  <c r="BK214" i="5"/>
  <c r="J214" i="5"/>
  <c r="BE214" i="5" s="1"/>
  <c r="BI212" i="5"/>
  <c r="BH212" i="5"/>
  <c r="BG212" i="5"/>
  <c r="BF212" i="5"/>
  <c r="T212" i="5"/>
  <c r="R212" i="5"/>
  <c r="P212" i="5"/>
  <c r="BK212" i="5"/>
  <c r="J212" i="5"/>
  <c r="BE212" i="5" s="1"/>
  <c r="BI210" i="5"/>
  <c r="BH210" i="5"/>
  <c r="BG210" i="5"/>
  <c r="BF210" i="5"/>
  <c r="T210" i="5"/>
  <c r="R210" i="5"/>
  <c r="P210" i="5"/>
  <c r="BK210" i="5"/>
  <c r="J210" i="5"/>
  <c r="BE210" i="5" s="1"/>
  <c r="BI207" i="5"/>
  <c r="BH207" i="5"/>
  <c r="BG207" i="5"/>
  <c r="BF207" i="5"/>
  <c r="T207" i="5"/>
  <c r="R207" i="5"/>
  <c r="P207" i="5"/>
  <c r="BK207" i="5"/>
  <c r="J207" i="5"/>
  <c r="BE207" i="5" s="1"/>
  <c r="BI205" i="5"/>
  <c r="BH205" i="5"/>
  <c r="BG205" i="5"/>
  <c r="BF205" i="5"/>
  <c r="T205" i="5"/>
  <c r="R205" i="5"/>
  <c r="P205" i="5"/>
  <c r="BK205" i="5"/>
  <c r="J205" i="5"/>
  <c r="BE205" i="5" s="1"/>
  <c r="BI203" i="5"/>
  <c r="BH203" i="5"/>
  <c r="BG203" i="5"/>
  <c r="BF203" i="5"/>
  <c r="T203" i="5"/>
  <c r="R203" i="5"/>
  <c r="P203" i="5"/>
  <c r="BK203" i="5"/>
  <c r="J203" i="5"/>
  <c r="BE203" i="5" s="1"/>
  <c r="BI201" i="5"/>
  <c r="BH201" i="5"/>
  <c r="BG201" i="5"/>
  <c r="BF201" i="5"/>
  <c r="T201" i="5"/>
  <c r="R201" i="5"/>
  <c r="P201" i="5"/>
  <c r="BK201" i="5"/>
  <c r="J201" i="5"/>
  <c r="BE201" i="5" s="1"/>
  <c r="BI198" i="5"/>
  <c r="BH198" i="5"/>
  <c r="BG198" i="5"/>
  <c r="BF198" i="5"/>
  <c r="T198" i="5"/>
  <c r="R198" i="5"/>
  <c r="P198" i="5"/>
  <c r="BK198" i="5"/>
  <c r="J198" i="5"/>
  <c r="BE198" i="5" s="1"/>
  <c r="BI195" i="5"/>
  <c r="BH195" i="5"/>
  <c r="BG195" i="5"/>
  <c r="BF195" i="5"/>
  <c r="T195" i="5"/>
  <c r="R195" i="5"/>
  <c r="P195" i="5"/>
  <c r="BK195" i="5"/>
  <c r="J195" i="5"/>
  <c r="BE195" i="5" s="1"/>
  <c r="BI192" i="5"/>
  <c r="BH192" i="5"/>
  <c r="BG192" i="5"/>
  <c r="BF192" i="5"/>
  <c r="T192" i="5"/>
  <c r="R192" i="5"/>
  <c r="P192" i="5"/>
  <c r="BK192" i="5"/>
  <c r="J192" i="5"/>
  <c r="BE192" i="5" s="1"/>
  <c r="BI190" i="5"/>
  <c r="BH190" i="5"/>
  <c r="BG190" i="5"/>
  <c r="BF190" i="5"/>
  <c r="T190" i="5"/>
  <c r="R190" i="5"/>
  <c r="P190" i="5"/>
  <c r="BK190" i="5"/>
  <c r="J190" i="5"/>
  <c r="BE190" i="5" s="1"/>
  <c r="BI187" i="5"/>
  <c r="BH187" i="5"/>
  <c r="BG187" i="5"/>
  <c r="BF187" i="5"/>
  <c r="T187" i="5"/>
  <c r="R187" i="5"/>
  <c r="P187" i="5"/>
  <c r="BK187" i="5"/>
  <c r="J187" i="5"/>
  <c r="BE187" i="5" s="1"/>
  <c r="BI184" i="5"/>
  <c r="BH184" i="5"/>
  <c r="BG184" i="5"/>
  <c r="BF184" i="5"/>
  <c r="T184" i="5"/>
  <c r="R184" i="5"/>
  <c r="P184" i="5"/>
  <c r="BK184" i="5"/>
  <c r="J184" i="5"/>
  <c r="BE184" i="5" s="1"/>
  <c r="BI181" i="5"/>
  <c r="BH181" i="5"/>
  <c r="BG181" i="5"/>
  <c r="BF181" i="5"/>
  <c r="T181" i="5"/>
  <c r="R181" i="5"/>
  <c r="P181" i="5"/>
  <c r="BK181" i="5"/>
  <c r="J181" i="5"/>
  <c r="BE181" i="5" s="1"/>
  <c r="BI178" i="5"/>
  <c r="BH178" i="5"/>
  <c r="BG178" i="5"/>
  <c r="BF178" i="5"/>
  <c r="T178" i="5"/>
  <c r="R178" i="5"/>
  <c r="P178" i="5"/>
  <c r="BK178" i="5"/>
  <c r="J178" i="5"/>
  <c r="BE178" i="5" s="1"/>
  <c r="BI175" i="5"/>
  <c r="BH175" i="5"/>
  <c r="BG175" i="5"/>
  <c r="BF175" i="5"/>
  <c r="T175" i="5"/>
  <c r="R175" i="5"/>
  <c r="P175" i="5"/>
  <c r="BK175" i="5"/>
  <c r="J175" i="5"/>
  <c r="BE175" i="5" s="1"/>
  <c r="BI172" i="5"/>
  <c r="BH172" i="5"/>
  <c r="BG172" i="5"/>
  <c r="BF172" i="5"/>
  <c r="T172" i="5"/>
  <c r="R172" i="5"/>
  <c r="P172" i="5"/>
  <c r="BK172" i="5"/>
  <c r="J172" i="5"/>
  <c r="BE172" i="5" s="1"/>
  <c r="BI169" i="5"/>
  <c r="BH169" i="5"/>
  <c r="BG169" i="5"/>
  <c r="BF169" i="5"/>
  <c r="T169" i="5"/>
  <c r="R169" i="5"/>
  <c r="P169" i="5"/>
  <c r="BK169" i="5"/>
  <c r="J169" i="5"/>
  <c r="BE169" i="5" s="1"/>
  <c r="BI166" i="5"/>
  <c r="BH166" i="5"/>
  <c r="BG166" i="5"/>
  <c r="BF166" i="5"/>
  <c r="T166" i="5"/>
  <c r="R166" i="5"/>
  <c r="P166" i="5"/>
  <c r="BK166" i="5"/>
  <c r="J166" i="5"/>
  <c r="BE166" i="5" s="1"/>
  <c r="BI163" i="5"/>
  <c r="BH163" i="5"/>
  <c r="BG163" i="5"/>
  <c r="BF163" i="5"/>
  <c r="T163" i="5"/>
  <c r="R163" i="5"/>
  <c r="P163" i="5"/>
  <c r="BK163" i="5"/>
  <c r="J163" i="5"/>
  <c r="BE163" i="5" s="1"/>
  <c r="BI160" i="5"/>
  <c r="BH160" i="5"/>
  <c r="BG160" i="5"/>
  <c r="BF160" i="5"/>
  <c r="T160" i="5"/>
  <c r="R160" i="5"/>
  <c r="P160" i="5"/>
  <c r="BK160" i="5"/>
  <c r="J160" i="5"/>
  <c r="BE160" i="5" s="1"/>
  <c r="BI157" i="5"/>
  <c r="BH157" i="5"/>
  <c r="BG157" i="5"/>
  <c r="BF157" i="5"/>
  <c r="T157" i="5"/>
  <c r="R157" i="5"/>
  <c r="P157" i="5"/>
  <c r="BK157" i="5"/>
  <c r="J157" i="5"/>
  <c r="BE157" i="5" s="1"/>
  <c r="BI154" i="5"/>
  <c r="BH154" i="5"/>
  <c r="BG154" i="5"/>
  <c r="BF154" i="5"/>
  <c r="T154" i="5"/>
  <c r="R154" i="5"/>
  <c r="P154" i="5"/>
  <c r="BK154" i="5"/>
  <c r="BK153" i="5" s="1"/>
  <c r="J153" i="5" s="1"/>
  <c r="J64" i="5" s="1"/>
  <c r="J154" i="5"/>
  <c r="BE154" i="5" s="1"/>
  <c r="BI149" i="5"/>
  <c r="BH149" i="5"/>
  <c r="BG149" i="5"/>
  <c r="BF149" i="5"/>
  <c r="T149" i="5"/>
  <c r="R149" i="5"/>
  <c r="P149" i="5"/>
  <c r="BK149" i="5"/>
  <c r="J149" i="5"/>
  <c r="BE149" i="5" s="1"/>
  <c r="BI146" i="5"/>
  <c r="BH146" i="5"/>
  <c r="BG146" i="5"/>
  <c r="BF146" i="5"/>
  <c r="T146" i="5"/>
  <c r="T145" i="5" s="1"/>
  <c r="R146" i="5"/>
  <c r="R145" i="5" s="1"/>
  <c r="P146" i="5"/>
  <c r="BK146" i="5"/>
  <c r="BK145" i="5" s="1"/>
  <c r="J145" i="5" s="1"/>
  <c r="J62" i="5" s="1"/>
  <c r="J146" i="5"/>
  <c r="BE146" i="5" s="1"/>
  <c r="BI142" i="5"/>
  <c r="BH142" i="5"/>
  <c r="BG142" i="5"/>
  <c r="BF142" i="5"/>
  <c r="BE142" i="5"/>
  <c r="T142" i="5"/>
  <c r="T141" i="5" s="1"/>
  <c r="R142" i="5"/>
  <c r="R141" i="5" s="1"/>
  <c r="P142" i="5"/>
  <c r="P141" i="5" s="1"/>
  <c r="BK142" i="5"/>
  <c r="BK141" i="5" s="1"/>
  <c r="J141" i="5" s="1"/>
  <c r="J61" i="5" s="1"/>
  <c r="J142" i="5"/>
  <c r="BI138" i="5"/>
  <c r="BH138" i="5"/>
  <c r="BG138" i="5"/>
  <c r="BF138" i="5"/>
  <c r="T138" i="5"/>
  <c r="T137" i="5" s="1"/>
  <c r="R138" i="5"/>
  <c r="R137" i="5" s="1"/>
  <c r="P138" i="5"/>
  <c r="P137" i="5" s="1"/>
  <c r="BK138" i="5"/>
  <c r="BK137" i="5" s="1"/>
  <c r="J137" i="5" s="1"/>
  <c r="J60" i="5" s="1"/>
  <c r="J138" i="5"/>
  <c r="BE138" i="5" s="1"/>
  <c r="BI134" i="5"/>
  <c r="BH134" i="5"/>
  <c r="BG134" i="5"/>
  <c r="BF134" i="5"/>
  <c r="BE134" i="5"/>
  <c r="T134" i="5"/>
  <c r="T133" i="5" s="1"/>
  <c r="R134" i="5"/>
  <c r="R133" i="5" s="1"/>
  <c r="P134" i="5"/>
  <c r="P133" i="5" s="1"/>
  <c r="BK134" i="5"/>
  <c r="BK133" i="5" s="1"/>
  <c r="J133" i="5" s="1"/>
  <c r="J59" i="5" s="1"/>
  <c r="J134" i="5"/>
  <c r="BI130" i="5"/>
  <c r="BH130" i="5"/>
  <c r="BG130" i="5"/>
  <c r="BF130" i="5"/>
  <c r="T130" i="5"/>
  <c r="R130" i="5"/>
  <c r="P130" i="5"/>
  <c r="BK130" i="5"/>
  <c r="J130" i="5"/>
  <c r="BE130" i="5" s="1"/>
  <c r="BI127" i="5"/>
  <c r="BH127" i="5"/>
  <c r="BG127" i="5"/>
  <c r="BF127" i="5"/>
  <c r="T127" i="5"/>
  <c r="R127" i="5"/>
  <c r="P127" i="5"/>
  <c r="BK127" i="5"/>
  <c r="J127" i="5"/>
  <c r="BE127" i="5" s="1"/>
  <c r="BI124" i="5"/>
  <c r="BH124" i="5"/>
  <c r="BG124" i="5"/>
  <c r="BF124" i="5"/>
  <c r="T124" i="5"/>
  <c r="R124" i="5"/>
  <c r="P124" i="5"/>
  <c r="BK124" i="5"/>
  <c r="J124" i="5"/>
  <c r="BE124" i="5" s="1"/>
  <c r="BI121" i="5"/>
  <c r="BH121" i="5"/>
  <c r="BG121" i="5"/>
  <c r="BF121" i="5"/>
  <c r="T121" i="5"/>
  <c r="R121" i="5"/>
  <c r="P121" i="5"/>
  <c r="BK121" i="5"/>
  <c r="J121" i="5"/>
  <c r="BE121" i="5" s="1"/>
  <c r="BI117" i="5"/>
  <c r="BH117" i="5"/>
  <c r="BG117" i="5"/>
  <c r="BF117" i="5"/>
  <c r="T117" i="5"/>
  <c r="R117" i="5"/>
  <c r="P117" i="5"/>
  <c r="BK117" i="5"/>
  <c r="J117" i="5"/>
  <c r="BE117" i="5" s="1"/>
  <c r="BI114" i="5"/>
  <c r="BH114" i="5"/>
  <c r="BG114" i="5"/>
  <c r="BF114" i="5"/>
  <c r="T114" i="5"/>
  <c r="R114" i="5"/>
  <c r="P114" i="5"/>
  <c r="BK114" i="5"/>
  <c r="J114" i="5"/>
  <c r="BE114" i="5" s="1"/>
  <c r="BI111" i="5"/>
  <c r="BH111" i="5"/>
  <c r="BG111" i="5"/>
  <c r="BF111" i="5"/>
  <c r="T111" i="5"/>
  <c r="R111" i="5"/>
  <c r="P111" i="5"/>
  <c r="BK111" i="5"/>
  <c r="J111" i="5"/>
  <c r="BE111" i="5" s="1"/>
  <c r="BI108" i="5"/>
  <c r="BH108" i="5"/>
  <c r="BG108" i="5"/>
  <c r="BF108" i="5"/>
  <c r="T108" i="5"/>
  <c r="R108" i="5"/>
  <c r="P108" i="5"/>
  <c r="BK108" i="5"/>
  <c r="J108" i="5"/>
  <c r="BE108" i="5" s="1"/>
  <c r="BI105" i="5"/>
  <c r="BH105" i="5"/>
  <c r="BG105" i="5"/>
  <c r="BF105" i="5"/>
  <c r="T105" i="5"/>
  <c r="R105" i="5"/>
  <c r="P105" i="5"/>
  <c r="BK105" i="5"/>
  <c r="J105" i="5"/>
  <c r="BE105" i="5" s="1"/>
  <c r="BI102" i="5"/>
  <c r="BH102" i="5"/>
  <c r="BG102" i="5"/>
  <c r="BF102" i="5"/>
  <c r="BE102" i="5"/>
  <c r="T102" i="5"/>
  <c r="R102" i="5"/>
  <c r="P102" i="5"/>
  <c r="BK102" i="5"/>
  <c r="J102" i="5"/>
  <c r="BI99" i="5"/>
  <c r="BH99" i="5"/>
  <c r="BG99" i="5"/>
  <c r="BF99" i="5"/>
  <c r="T99" i="5"/>
  <c r="R99" i="5"/>
  <c r="P99" i="5"/>
  <c r="BK99" i="5"/>
  <c r="J99" i="5"/>
  <c r="BE99" i="5" s="1"/>
  <c r="BI96" i="5"/>
  <c r="BH96" i="5"/>
  <c r="BG96" i="5"/>
  <c r="BF96" i="5"/>
  <c r="BE96" i="5"/>
  <c r="T96" i="5"/>
  <c r="R96" i="5"/>
  <c r="P96" i="5"/>
  <c r="BK96" i="5"/>
  <c r="J96" i="5"/>
  <c r="BI93" i="5"/>
  <c r="BH93" i="5"/>
  <c r="BG93" i="5"/>
  <c r="BF93" i="5"/>
  <c r="T93" i="5"/>
  <c r="R93" i="5"/>
  <c r="P93" i="5"/>
  <c r="BK93" i="5"/>
  <c r="J93" i="5"/>
  <c r="BE93" i="5" s="1"/>
  <c r="BI90" i="5"/>
  <c r="BH90" i="5"/>
  <c r="BG90" i="5"/>
  <c r="BF90" i="5"/>
  <c r="T90" i="5"/>
  <c r="R90" i="5"/>
  <c r="P90" i="5"/>
  <c r="BK90" i="5"/>
  <c r="J90" i="5"/>
  <c r="BE90" i="5" s="1"/>
  <c r="BI87" i="5"/>
  <c r="F34" i="5" s="1"/>
  <c r="BD55" i="1" s="1"/>
  <c r="BH87" i="5"/>
  <c r="BG87" i="5"/>
  <c r="BF87" i="5"/>
  <c r="T87" i="5"/>
  <c r="R87" i="5"/>
  <c r="P87" i="5"/>
  <c r="BK87" i="5"/>
  <c r="J87" i="5"/>
  <c r="BE87" i="5" s="1"/>
  <c r="J80" i="5"/>
  <c r="F80" i="5"/>
  <c r="F78" i="5"/>
  <c r="E76" i="5"/>
  <c r="J51" i="5"/>
  <c r="F51" i="5"/>
  <c r="F49" i="5"/>
  <c r="E47" i="5"/>
  <c r="J18" i="5"/>
  <c r="E18" i="5"/>
  <c r="F81" i="5" s="1"/>
  <c r="J17" i="5"/>
  <c r="J12" i="5"/>
  <c r="J78" i="5" s="1"/>
  <c r="E7" i="5"/>
  <c r="E74" i="5" s="1"/>
  <c r="T291" i="4"/>
  <c r="AY54" i="1"/>
  <c r="AX54" i="1"/>
  <c r="BI298" i="4"/>
  <c r="BH298" i="4"/>
  <c r="BG298" i="4"/>
  <c r="BF298" i="4"/>
  <c r="T298" i="4"/>
  <c r="R298" i="4"/>
  <c r="P298" i="4"/>
  <c r="BK298" i="4"/>
  <c r="J298" i="4"/>
  <c r="BE298" i="4" s="1"/>
  <c r="BI296" i="4"/>
  <c r="BH296" i="4"/>
  <c r="BG296" i="4"/>
  <c r="BF296" i="4"/>
  <c r="T296" i="4"/>
  <c r="T295" i="4" s="1"/>
  <c r="R296" i="4"/>
  <c r="P296" i="4"/>
  <c r="P295" i="4" s="1"/>
  <c r="BK296" i="4"/>
  <c r="BK295" i="4" s="1"/>
  <c r="J295" i="4" s="1"/>
  <c r="J64" i="4" s="1"/>
  <c r="J296" i="4"/>
  <c r="BE296" i="4" s="1"/>
  <c r="BI292" i="4"/>
  <c r="BH292" i="4"/>
  <c r="BG292" i="4"/>
  <c r="BF292" i="4"/>
  <c r="T292" i="4"/>
  <c r="R292" i="4"/>
  <c r="R291" i="4" s="1"/>
  <c r="P292" i="4"/>
  <c r="P291" i="4" s="1"/>
  <c r="BK292" i="4"/>
  <c r="BK291" i="4" s="1"/>
  <c r="J291" i="4" s="1"/>
  <c r="J63" i="4" s="1"/>
  <c r="J292" i="4"/>
  <c r="BE292" i="4" s="1"/>
  <c r="BI288" i="4"/>
  <c r="BH288" i="4"/>
  <c r="BG288" i="4"/>
  <c r="BF288" i="4"/>
  <c r="BE288" i="4"/>
  <c r="T288" i="4"/>
  <c r="R288" i="4"/>
  <c r="P288" i="4"/>
  <c r="BK288" i="4"/>
  <c r="J288" i="4"/>
  <c r="BI285" i="4"/>
  <c r="BH285" i="4"/>
  <c r="BG285" i="4"/>
  <c r="BF285" i="4"/>
  <c r="T285" i="4"/>
  <c r="R285" i="4"/>
  <c r="P285" i="4"/>
  <c r="BK285" i="4"/>
  <c r="J285" i="4"/>
  <c r="BE285" i="4" s="1"/>
  <c r="BI282" i="4"/>
  <c r="BH282" i="4"/>
  <c r="BG282" i="4"/>
  <c r="BF282" i="4"/>
  <c r="T282" i="4"/>
  <c r="R282" i="4"/>
  <c r="P282" i="4"/>
  <c r="BK282" i="4"/>
  <c r="J282" i="4"/>
  <c r="BE282" i="4" s="1"/>
  <c r="BI279" i="4"/>
  <c r="BH279" i="4"/>
  <c r="BG279" i="4"/>
  <c r="BF279" i="4"/>
  <c r="T279" i="4"/>
  <c r="R279" i="4"/>
  <c r="P279" i="4"/>
  <c r="BK279" i="4"/>
  <c r="J279" i="4"/>
  <c r="BE279" i="4" s="1"/>
  <c r="BI277" i="4"/>
  <c r="BH277" i="4"/>
  <c r="BG277" i="4"/>
  <c r="BF277" i="4"/>
  <c r="T277" i="4"/>
  <c r="R277" i="4"/>
  <c r="P277" i="4"/>
  <c r="BK277" i="4"/>
  <c r="J277" i="4"/>
  <c r="BE277" i="4" s="1"/>
  <c r="BI274" i="4"/>
  <c r="BH274" i="4"/>
  <c r="BG274" i="4"/>
  <c r="BF274" i="4"/>
  <c r="BE274" i="4"/>
  <c r="T274" i="4"/>
  <c r="R274" i="4"/>
  <c r="P274" i="4"/>
  <c r="BK274" i="4"/>
  <c r="J274" i="4"/>
  <c r="BI271" i="4"/>
  <c r="BH271" i="4"/>
  <c r="BG271" i="4"/>
  <c r="BF271" i="4"/>
  <c r="BE271" i="4"/>
  <c r="T271" i="4"/>
  <c r="R271" i="4"/>
  <c r="P271" i="4"/>
  <c r="BK271" i="4"/>
  <c r="J271" i="4"/>
  <c r="BI269" i="4"/>
  <c r="BH269" i="4"/>
  <c r="BG269" i="4"/>
  <c r="BF269" i="4"/>
  <c r="T269" i="4"/>
  <c r="R269" i="4"/>
  <c r="P269" i="4"/>
  <c r="BK269" i="4"/>
  <c r="J269" i="4"/>
  <c r="BE269" i="4" s="1"/>
  <c r="BI267" i="4"/>
  <c r="BH267" i="4"/>
  <c r="BG267" i="4"/>
  <c r="BF267" i="4"/>
  <c r="BE267" i="4"/>
  <c r="T267" i="4"/>
  <c r="R267" i="4"/>
  <c r="P267" i="4"/>
  <c r="BK267" i="4"/>
  <c r="J267" i="4"/>
  <c r="BI265" i="4"/>
  <c r="BH265" i="4"/>
  <c r="BG265" i="4"/>
  <c r="BF265" i="4"/>
  <c r="BE265" i="4"/>
  <c r="T265" i="4"/>
  <c r="R265" i="4"/>
  <c r="P265" i="4"/>
  <c r="BK265" i="4"/>
  <c r="J265" i="4"/>
  <c r="BI263" i="4"/>
  <c r="BH263" i="4"/>
  <c r="BG263" i="4"/>
  <c r="BF263" i="4"/>
  <c r="BE263" i="4"/>
  <c r="T263" i="4"/>
  <c r="R263" i="4"/>
  <c r="P263" i="4"/>
  <c r="BK263" i="4"/>
  <c r="J263" i="4"/>
  <c r="BI261" i="4"/>
  <c r="BH261" i="4"/>
  <c r="BG261" i="4"/>
  <c r="BF261" i="4"/>
  <c r="T261" i="4"/>
  <c r="R261" i="4"/>
  <c r="P261" i="4"/>
  <c r="BK261" i="4"/>
  <c r="J261" i="4"/>
  <c r="BE261" i="4" s="1"/>
  <c r="BI259" i="4"/>
  <c r="BH259" i="4"/>
  <c r="BG259" i="4"/>
  <c r="BF259" i="4"/>
  <c r="BE259" i="4"/>
  <c r="T259" i="4"/>
  <c r="R259" i="4"/>
  <c r="P259" i="4"/>
  <c r="BK259" i="4"/>
  <c r="J259" i="4"/>
  <c r="BI257" i="4"/>
  <c r="BH257" i="4"/>
  <c r="BG257" i="4"/>
  <c r="BF257" i="4"/>
  <c r="BE257" i="4"/>
  <c r="T257" i="4"/>
  <c r="R257" i="4"/>
  <c r="P257" i="4"/>
  <c r="BK257" i="4"/>
  <c r="J257" i="4"/>
  <c r="BI255" i="4"/>
  <c r="BH255" i="4"/>
  <c r="BG255" i="4"/>
  <c r="BF255" i="4"/>
  <c r="BE255" i="4"/>
  <c r="T255" i="4"/>
  <c r="R255" i="4"/>
  <c r="P255" i="4"/>
  <c r="BK255" i="4"/>
  <c r="J255" i="4"/>
  <c r="BI252" i="4"/>
  <c r="BH252" i="4"/>
  <c r="BG252" i="4"/>
  <c r="BF252" i="4"/>
  <c r="T252" i="4"/>
  <c r="R252" i="4"/>
  <c r="P252" i="4"/>
  <c r="BK252" i="4"/>
  <c r="J252" i="4"/>
  <c r="BE252" i="4" s="1"/>
  <c r="BI249" i="4"/>
  <c r="BH249" i="4"/>
  <c r="BG249" i="4"/>
  <c r="BF249" i="4"/>
  <c r="BE249" i="4"/>
  <c r="T249" i="4"/>
  <c r="R249" i="4"/>
  <c r="P249" i="4"/>
  <c r="BK249" i="4"/>
  <c r="J249" i="4"/>
  <c r="BI246" i="4"/>
  <c r="BH246" i="4"/>
  <c r="BG246" i="4"/>
  <c r="BF246" i="4"/>
  <c r="BE246" i="4"/>
  <c r="T246" i="4"/>
  <c r="R246" i="4"/>
  <c r="P246" i="4"/>
  <c r="BK246" i="4"/>
  <c r="J246" i="4"/>
  <c r="BI243" i="4"/>
  <c r="BH243" i="4"/>
  <c r="BG243" i="4"/>
  <c r="BF243" i="4"/>
  <c r="BE243" i="4"/>
  <c r="T243" i="4"/>
  <c r="R243" i="4"/>
  <c r="P243" i="4"/>
  <c r="BK243" i="4"/>
  <c r="J243" i="4"/>
  <c r="BI240" i="4"/>
  <c r="BH240" i="4"/>
  <c r="BG240" i="4"/>
  <c r="BF240" i="4"/>
  <c r="T240" i="4"/>
  <c r="R240" i="4"/>
  <c r="P240" i="4"/>
  <c r="BK240" i="4"/>
  <c r="J240" i="4"/>
  <c r="BE240" i="4" s="1"/>
  <c r="BI237" i="4"/>
  <c r="BH237" i="4"/>
  <c r="BG237" i="4"/>
  <c r="BF237" i="4"/>
  <c r="BE237" i="4"/>
  <c r="T237" i="4"/>
  <c r="R237" i="4"/>
  <c r="P237" i="4"/>
  <c r="BK237" i="4"/>
  <c r="J237" i="4"/>
  <c r="BI234" i="4"/>
  <c r="BH234" i="4"/>
  <c r="BG234" i="4"/>
  <c r="BF234" i="4"/>
  <c r="BE234" i="4"/>
  <c r="T234" i="4"/>
  <c r="R234" i="4"/>
  <c r="P234" i="4"/>
  <c r="BK234" i="4"/>
  <c r="J234" i="4"/>
  <c r="BI231" i="4"/>
  <c r="BH231" i="4"/>
  <c r="BG231" i="4"/>
  <c r="BF231" i="4"/>
  <c r="BE231" i="4"/>
  <c r="T231" i="4"/>
  <c r="R231" i="4"/>
  <c r="P231" i="4"/>
  <c r="BK231" i="4"/>
  <c r="J231" i="4"/>
  <c r="BI228" i="4"/>
  <c r="BH228" i="4"/>
  <c r="BG228" i="4"/>
  <c r="BF228" i="4"/>
  <c r="T228" i="4"/>
  <c r="R228" i="4"/>
  <c r="P228" i="4"/>
  <c r="BK228" i="4"/>
  <c r="J228" i="4"/>
  <c r="BE228" i="4" s="1"/>
  <c r="BI225" i="4"/>
  <c r="BH225" i="4"/>
  <c r="BG225" i="4"/>
  <c r="BF225" i="4"/>
  <c r="BE225" i="4"/>
  <c r="T225" i="4"/>
  <c r="R225" i="4"/>
  <c r="P225" i="4"/>
  <c r="BK225" i="4"/>
  <c r="J225" i="4"/>
  <c r="BI222" i="4"/>
  <c r="BH222" i="4"/>
  <c r="BG222" i="4"/>
  <c r="BF222" i="4"/>
  <c r="BE222" i="4"/>
  <c r="T222" i="4"/>
  <c r="R222" i="4"/>
  <c r="P222" i="4"/>
  <c r="BK222" i="4"/>
  <c r="J222" i="4"/>
  <c r="BI219" i="4"/>
  <c r="BH219" i="4"/>
  <c r="BG219" i="4"/>
  <c r="BF219" i="4"/>
  <c r="BE219" i="4"/>
  <c r="T219" i="4"/>
  <c r="R219" i="4"/>
  <c r="P219" i="4"/>
  <c r="BK219" i="4"/>
  <c r="J219" i="4"/>
  <c r="BI216" i="4"/>
  <c r="BH216" i="4"/>
  <c r="BG216" i="4"/>
  <c r="BF216" i="4"/>
  <c r="T216" i="4"/>
  <c r="R216" i="4"/>
  <c r="P216" i="4"/>
  <c r="BK216" i="4"/>
  <c r="J216" i="4"/>
  <c r="BE216" i="4" s="1"/>
  <c r="BI213" i="4"/>
  <c r="BH213" i="4"/>
  <c r="BG213" i="4"/>
  <c r="BF213" i="4"/>
  <c r="BE213" i="4"/>
  <c r="T213" i="4"/>
  <c r="R213" i="4"/>
  <c r="P213" i="4"/>
  <c r="BK213" i="4"/>
  <c r="J213" i="4"/>
  <c r="BI211" i="4"/>
  <c r="BH211" i="4"/>
  <c r="BG211" i="4"/>
  <c r="BF211" i="4"/>
  <c r="BE211" i="4"/>
  <c r="T211" i="4"/>
  <c r="R211" i="4"/>
  <c r="P211" i="4"/>
  <c r="BK211" i="4"/>
  <c r="J211" i="4"/>
  <c r="BI208" i="4"/>
  <c r="BH208" i="4"/>
  <c r="BG208" i="4"/>
  <c r="BF208" i="4"/>
  <c r="BE208" i="4"/>
  <c r="T208" i="4"/>
  <c r="R208" i="4"/>
  <c r="P208" i="4"/>
  <c r="BK208" i="4"/>
  <c r="J208" i="4"/>
  <c r="BI206" i="4"/>
  <c r="BH206" i="4"/>
  <c r="BG206" i="4"/>
  <c r="BF206" i="4"/>
  <c r="T206" i="4"/>
  <c r="R206" i="4"/>
  <c r="P206" i="4"/>
  <c r="BK206" i="4"/>
  <c r="J206" i="4"/>
  <c r="BE206" i="4" s="1"/>
  <c r="BI203" i="4"/>
  <c r="BH203" i="4"/>
  <c r="BG203" i="4"/>
  <c r="BF203" i="4"/>
  <c r="BE203" i="4"/>
  <c r="T203" i="4"/>
  <c r="R203" i="4"/>
  <c r="P203" i="4"/>
  <c r="BK203" i="4"/>
  <c r="J203" i="4"/>
  <c r="BI200" i="4"/>
  <c r="BH200" i="4"/>
  <c r="BG200" i="4"/>
  <c r="BF200" i="4"/>
  <c r="BE200" i="4"/>
  <c r="T200" i="4"/>
  <c r="R200" i="4"/>
  <c r="P200" i="4"/>
  <c r="BK200" i="4"/>
  <c r="J200" i="4"/>
  <c r="BI197" i="4"/>
  <c r="BH197" i="4"/>
  <c r="BG197" i="4"/>
  <c r="BF197" i="4"/>
  <c r="BE197" i="4"/>
  <c r="T197" i="4"/>
  <c r="R197" i="4"/>
  <c r="P197" i="4"/>
  <c r="BK197" i="4"/>
  <c r="J197" i="4"/>
  <c r="BI194" i="4"/>
  <c r="BH194" i="4"/>
  <c r="BG194" i="4"/>
  <c r="BF194" i="4"/>
  <c r="T194" i="4"/>
  <c r="R194" i="4"/>
  <c r="P194" i="4"/>
  <c r="BK194" i="4"/>
  <c r="J194" i="4"/>
  <c r="BE194" i="4" s="1"/>
  <c r="BI191" i="4"/>
  <c r="BH191" i="4"/>
  <c r="BG191" i="4"/>
  <c r="BF191" i="4"/>
  <c r="BE191" i="4"/>
  <c r="T191" i="4"/>
  <c r="R191" i="4"/>
  <c r="P191" i="4"/>
  <c r="BK191" i="4"/>
  <c r="J191" i="4"/>
  <c r="BI188" i="4"/>
  <c r="BH188" i="4"/>
  <c r="BG188" i="4"/>
  <c r="BF188" i="4"/>
  <c r="BE188" i="4"/>
  <c r="T188" i="4"/>
  <c r="R188" i="4"/>
  <c r="P188" i="4"/>
  <c r="BK188" i="4"/>
  <c r="J188" i="4"/>
  <c r="BI185" i="4"/>
  <c r="BH185" i="4"/>
  <c r="BG185" i="4"/>
  <c r="BF185" i="4"/>
  <c r="BE185" i="4"/>
  <c r="T185" i="4"/>
  <c r="R185" i="4"/>
  <c r="P185" i="4"/>
  <c r="BK185" i="4"/>
  <c r="J185" i="4"/>
  <c r="BI182" i="4"/>
  <c r="BH182" i="4"/>
  <c r="BG182" i="4"/>
  <c r="BF182" i="4"/>
  <c r="T182" i="4"/>
  <c r="R182" i="4"/>
  <c r="P182" i="4"/>
  <c r="BK182" i="4"/>
  <c r="J182" i="4"/>
  <c r="BE182" i="4" s="1"/>
  <c r="BI179" i="4"/>
  <c r="BH179" i="4"/>
  <c r="BG179" i="4"/>
  <c r="BF179" i="4"/>
  <c r="BE179" i="4"/>
  <c r="T179" i="4"/>
  <c r="R179" i="4"/>
  <c r="R178" i="4" s="1"/>
  <c r="P179" i="4"/>
  <c r="P178" i="4" s="1"/>
  <c r="BK179" i="4"/>
  <c r="J179" i="4"/>
  <c r="BI175" i="4"/>
  <c r="BH175" i="4"/>
  <c r="BG175" i="4"/>
  <c r="BF175" i="4"/>
  <c r="T175" i="4"/>
  <c r="T174" i="4" s="1"/>
  <c r="R175" i="4"/>
  <c r="R174" i="4" s="1"/>
  <c r="P175" i="4"/>
  <c r="P174" i="4" s="1"/>
  <c r="BK175" i="4"/>
  <c r="BK174" i="4" s="1"/>
  <c r="J174" i="4" s="1"/>
  <c r="J61" i="4" s="1"/>
  <c r="J175" i="4"/>
  <c r="BE175" i="4" s="1"/>
  <c r="BI171" i="4"/>
  <c r="BH171" i="4"/>
  <c r="BG171" i="4"/>
  <c r="BF171" i="4"/>
  <c r="BE171" i="4"/>
  <c r="T171" i="4"/>
  <c r="T170" i="4" s="1"/>
  <c r="R171" i="4"/>
  <c r="R170" i="4" s="1"/>
  <c r="P171" i="4"/>
  <c r="P170" i="4" s="1"/>
  <c r="BK171" i="4"/>
  <c r="BK170" i="4" s="1"/>
  <c r="J170" i="4" s="1"/>
  <c r="J60" i="4" s="1"/>
  <c r="J171" i="4"/>
  <c r="BI167" i="4"/>
  <c r="BH167" i="4"/>
  <c r="BG167" i="4"/>
  <c r="BF167" i="4"/>
  <c r="T167" i="4"/>
  <c r="R167" i="4"/>
  <c r="P167" i="4"/>
  <c r="BK167" i="4"/>
  <c r="J167" i="4"/>
  <c r="BE167" i="4" s="1"/>
  <c r="BI164" i="4"/>
  <c r="BH164" i="4"/>
  <c r="BG164" i="4"/>
  <c r="BF164" i="4"/>
  <c r="T164" i="4"/>
  <c r="R164" i="4"/>
  <c r="P164" i="4"/>
  <c r="BK164" i="4"/>
  <c r="J164" i="4"/>
  <c r="BE164" i="4" s="1"/>
  <c r="BI161" i="4"/>
  <c r="BH161" i="4"/>
  <c r="BG161" i="4"/>
  <c r="BF161" i="4"/>
  <c r="T161" i="4"/>
  <c r="R161" i="4"/>
  <c r="P161" i="4"/>
  <c r="BK161" i="4"/>
  <c r="J161" i="4"/>
  <c r="BE161" i="4" s="1"/>
  <c r="BI158" i="4"/>
  <c r="BH158" i="4"/>
  <c r="BG158" i="4"/>
  <c r="BF158" i="4"/>
  <c r="T158" i="4"/>
  <c r="R158" i="4"/>
  <c r="P158" i="4"/>
  <c r="BK158" i="4"/>
  <c r="J158" i="4"/>
  <c r="BE158" i="4" s="1"/>
  <c r="BI155" i="4"/>
  <c r="BH155" i="4"/>
  <c r="BG155" i="4"/>
  <c r="BF155" i="4"/>
  <c r="T155" i="4"/>
  <c r="R155" i="4"/>
  <c r="P155" i="4"/>
  <c r="BK155" i="4"/>
  <c r="J155" i="4"/>
  <c r="BE155" i="4" s="1"/>
  <c r="BI152" i="4"/>
  <c r="BH152" i="4"/>
  <c r="BG152" i="4"/>
  <c r="BF152" i="4"/>
  <c r="T152" i="4"/>
  <c r="R152" i="4"/>
  <c r="P152" i="4"/>
  <c r="BK152" i="4"/>
  <c r="J152" i="4"/>
  <c r="BE152" i="4" s="1"/>
  <c r="BI149" i="4"/>
  <c r="BH149" i="4"/>
  <c r="BG149" i="4"/>
  <c r="BF149" i="4"/>
  <c r="T149" i="4"/>
  <c r="R149" i="4"/>
  <c r="P149" i="4"/>
  <c r="BK149" i="4"/>
  <c r="BK148" i="4" s="1"/>
  <c r="J148" i="4" s="1"/>
  <c r="J59" i="4" s="1"/>
  <c r="J149" i="4"/>
  <c r="BE149" i="4" s="1"/>
  <c r="BI145" i="4"/>
  <c r="BH145" i="4"/>
  <c r="BG145" i="4"/>
  <c r="BF145" i="4"/>
  <c r="BE145" i="4"/>
  <c r="T145" i="4"/>
  <c r="R145" i="4"/>
  <c r="P145" i="4"/>
  <c r="BK145" i="4"/>
  <c r="J145" i="4"/>
  <c r="BI142" i="4"/>
  <c r="BH142" i="4"/>
  <c r="BG142" i="4"/>
  <c r="BF142" i="4"/>
  <c r="T142" i="4"/>
  <c r="R142" i="4"/>
  <c r="P142" i="4"/>
  <c r="BK142" i="4"/>
  <c r="J142" i="4"/>
  <c r="BE142" i="4" s="1"/>
  <c r="BI139" i="4"/>
  <c r="BH139" i="4"/>
  <c r="BG139" i="4"/>
  <c r="BF139" i="4"/>
  <c r="BE139" i="4"/>
  <c r="T139" i="4"/>
  <c r="R139" i="4"/>
  <c r="P139" i="4"/>
  <c r="BK139" i="4"/>
  <c r="J139" i="4"/>
  <c r="BI136" i="4"/>
  <c r="BH136" i="4"/>
  <c r="BG136" i="4"/>
  <c r="BF136" i="4"/>
  <c r="BE136" i="4"/>
  <c r="T136" i="4"/>
  <c r="R136" i="4"/>
  <c r="P136" i="4"/>
  <c r="BK136" i="4"/>
  <c r="J136" i="4"/>
  <c r="BI133" i="4"/>
  <c r="BH133" i="4"/>
  <c r="BG133" i="4"/>
  <c r="BF133" i="4"/>
  <c r="BE133" i="4"/>
  <c r="T133" i="4"/>
  <c r="R133" i="4"/>
  <c r="P133" i="4"/>
  <c r="BK133" i="4"/>
  <c r="J133" i="4"/>
  <c r="BI130" i="4"/>
  <c r="BH130" i="4"/>
  <c r="BG130" i="4"/>
  <c r="BF130" i="4"/>
  <c r="T130" i="4"/>
  <c r="R130" i="4"/>
  <c r="P130" i="4"/>
  <c r="BK130" i="4"/>
  <c r="J130" i="4"/>
  <c r="BE130" i="4" s="1"/>
  <c r="BI127" i="4"/>
  <c r="BH127" i="4"/>
  <c r="BG127" i="4"/>
  <c r="BF127" i="4"/>
  <c r="BE127" i="4"/>
  <c r="T127" i="4"/>
  <c r="R127" i="4"/>
  <c r="P127" i="4"/>
  <c r="BK127" i="4"/>
  <c r="J127" i="4"/>
  <c r="BI124" i="4"/>
  <c r="BH124" i="4"/>
  <c r="BG124" i="4"/>
  <c r="BF124" i="4"/>
  <c r="BE124" i="4"/>
  <c r="T124" i="4"/>
  <c r="R124" i="4"/>
  <c r="P124" i="4"/>
  <c r="BK124" i="4"/>
  <c r="J124" i="4"/>
  <c r="BI121" i="4"/>
  <c r="BH121" i="4"/>
  <c r="BG121" i="4"/>
  <c r="BF121" i="4"/>
  <c r="BE121" i="4"/>
  <c r="T121" i="4"/>
  <c r="R121" i="4"/>
  <c r="P121" i="4"/>
  <c r="BK121" i="4"/>
  <c r="J121" i="4"/>
  <c r="BI117" i="4"/>
  <c r="BH117" i="4"/>
  <c r="BG117" i="4"/>
  <c r="BF117" i="4"/>
  <c r="T117" i="4"/>
  <c r="R117" i="4"/>
  <c r="P117" i="4"/>
  <c r="BK117" i="4"/>
  <c r="J117" i="4"/>
  <c r="BE117" i="4" s="1"/>
  <c r="BI114" i="4"/>
  <c r="BH114" i="4"/>
  <c r="BG114" i="4"/>
  <c r="BF114" i="4"/>
  <c r="BE114" i="4"/>
  <c r="T114" i="4"/>
  <c r="R114" i="4"/>
  <c r="P114" i="4"/>
  <c r="BK114" i="4"/>
  <c r="J114" i="4"/>
  <c r="BI111" i="4"/>
  <c r="BH111" i="4"/>
  <c r="BG111" i="4"/>
  <c r="BF111" i="4"/>
  <c r="BE111" i="4"/>
  <c r="T111" i="4"/>
  <c r="R111" i="4"/>
  <c r="P111" i="4"/>
  <c r="BK111" i="4"/>
  <c r="J111" i="4"/>
  <c r="BI108" i="4"/>
  <c r="BH108" i="4"/>
  <c r="BG108" i="4"/>
  <c r="BF108" i="4"/>
  <c r="BE108" i="4"/>
  <c r="T108" i="4"/>
  <c r="R108" i="4"/>
  <c r="P108" i="4"/>
  <c r="BK108" i="4"/>
  <c r="J108" i="4"/>
  <c r="BI105" i="4"/>
  <c r="BH105" i="4"/>
  <c r="BG105" i="4"/>
  <c r="BF105" i="4"/>
  <c r="T105" i="4"/>
  <c r="R105" i="4"/>
  <c r="P105" i="4"/>
  <c r="BK105" i="4"/>
  <c r="J105" i="4"/>
  <c r="BE105" i="4" s="1"/>
  <c r="BI102" i="4"/>
  <c r="BH102" i="4"/>
  <c r="BG102" i="4"/>
  <c r="BF102" i="4"/>
  <c r="BE102" i="4"/>
  <c r="T102" i="4"/>
  <c r="R102" i="4"/>
  <c r="P102" i="4"/>
  <c r="BK102" i="4"/>
  <c r="J102" i="4"/>
  <c r="BI99" i="4"/>
  <c r="BH99" i="4"/>
  <c r="BG99" i="4"/>
  <c r="BF99" i="4"/>
  <c r="BE99" i="4"/>
  <c r="T99" i="4"/>
  <c r="R99" i="4"/>
  <c r="P99" i="4"/>
  <c r="BK99" i="4"/>
  <c r="J99" i="4"/>
  <c r="BI96" i="4"/>
  <c r="BH96" i="4"/>
  <c r="BG96" i="4"/>
  <c r="BF96" i="4"/>
  <c r="BE96" i="4"/>
  <c r="T96" i="4"/>
  <c r="R96" i="4"/>
  <c r="P96" i="4"/>
  <c r="BK96" i="4"/>
  <c r="J96" i="4"/>
  <c r="BI93" i="4"/>
  <c r="BH93" i="4"/>
  <c r="BG93" i="4"/>
  <c r="BF93" i="4"/>
  <c r="T93" i="4"/>
  <c r="R93" i="4"/>
  <c r="P93" i="4"/>
  <c r="BK93" i="4"/>
  <c r="J93" i="4"/>
  <c r="BE93" i="4" s="1"/>
  <c r="BI90" i="4"/>
  <c r="BH90" i="4"/>
  <c r="BG90" i="4"/>
  <c r="BF90" i="4"/>
  <c r="BE90" i="4"/>
  <c r="T90" i="4"/>
  <c r="R90" i="4"/>
  <c r="P90" i="4"/>
  <c r="BK90" i="4"/>
  <c r="J90" i="4"/>
  <c r="BI87" i="4"/>
  <c r="BH87" i="4"/>
  <c r="BG87" i="4"/>
  <c r="BF87" i="4"/>
  <c r="BE87" i="4"/>
  <c r="T87" i="4"/>
  <c r="T86" i="4" s="1"/>
  <c r="R87" i="4"/>
  <c r="P87" i="4"/>
  <c r="BK87" i="4"/>
  <c r="J87" i="4"/>
  <c r="J80" i="4"/>
  <c r="F80" i="4"/>
  <c r="F78" i="4"/>
  <c r="E76" i="4"/>
  <c r="E74" i="4"/>
  <c r="J51" i="4"/>
  <c r="F51" i="4"/>
  <c r="F49" i="4"/>
  <c r="E47" i="4"/>
  <c r="J18" i="4"/>
  <c r="E18" i="4"/>
  <c r="F81" i="4" s="1"/>
  <c r="J17" i="4"/>
  <c r="J12" i="4"/>
  <c r="J49" i="4" s="1"/>
  <c r="E7" i="4"/>
  <c r="E45" i="4" s="1"/>
  <c r="AY53" i="1"/>
  <c r="AX53" i="1"/>
  <c r="BI302" i="3"/>
  <c r="BH302" i="3"/>
  <c r="BG302" i="3"/>
  <c r="BF302" i="3"/>
  <c r="BE302" i="3"/>
  <c r="T302" i="3"/>
  <c r="R302" i="3"/>
  <c r="P302" i="3"/>
  <c r="BK302" i="3"/>
  <c r="J302" i="3"/>
  <c r="BI300" i="3"/>
  <c r="BH300" i="3"/>
  <c r="BG300" i="3"/>
  <c r="BF300" i="3"/>
  <c r="T300" i="3"/>
  <c r="R300" i="3"/>
  <c r="P300" i="3"/>
  <c r="BK300" i="3"/>
  <c r="J300" i="3"/>
  <c r="BE300" i="3" s="1"/>
  <c r="BI298" i="3"/>
  <c r="BH298" i="3"/>
  <c r="BG298" i="3"/>
  <c r="BF298" i="3"/>
  <c r="T298" i="3"/>
  <c r="R298" i="3"/>
  <c r="P298" i="3"/>
  <c r="BK298" i="3"/>
  <c r="J298" i="3"/>
  <c r="BE298" i="3" s="1"/>
  <c r="BI295" i="3"/>
  <c r="BH295" i="3"/>
  <c r="BG295" i="3"/>
  <c r="BF295" i="3"/>
  <c r="T295" i="3"/>
  <c r="R295" i="3"/>
  <c r="P295" i="3"/>
  <c r="BK295" i="3"/>
  <c r="J295" i="3"/>
  <c r="BE295" i="3" s="1"/>
  <c r="BI292" i="3"/>
  <c r="BH292" i="3"/>
  <c r="BG292" i="3"/>
  <c r="BF292" i="3"/>
  <c r="BE292" i="3"/>
  <c r="T292" i="3"/>
  <c r="T291" i="3" s="1"/>
  <c r="T290" i="3" s="1"/>
  <c r="R292" i="3"/>
  <c r="P292" i="3"/>
  <c r="P291" i="3" s="1"/>
  <c r="P290" i="3" s="1"/>
  <c r="BK292" i="3"/>
  <c r="J292" i="3"/>
  <c r="BI288" i="3"/>
  <c r="BH288" i="3"/>
  <c r="BG288" i="3"/>
  <c r="BF288" i="3"/>
  <c r="T288" i="3"/>
  <c r="R288" i="3"/>
  <c r="P288" i="3"/>
  <c r="BK288" i="3"/>
  <c r="J288" i="3"/>
  <c r="BE288" i="3" s="1"/>
  <c r="BI286" i="3"/>
  <c r="BH286" i="3"/>
  <c r="BG286" i="3"/>
  <c r="BF286" i="3"/>
  <c r="T286" i="3"/>
  <c r="T285" i="3" s="1"/>
  <c r="R286" i="3"/>
  <c r="R285" i="3" s="1"/>
  <c r="P286" i="3"/>
  <c r="P285" i="3" s="1"/>
  <c r="BK286" i="3"/>
  <c r="J286" i="3"/>
  <c r="BE286" i="3" s="1"/>
  <c r="BI282" i="3"/>
  <c r="BH282" i="3"/>
  <c r="BG282" i="3"/>
  <c r="BF282" i="3"/>
  <c r="T282" i="3"/>
  <c r="R282" i="3"/>
  <c r="P282" i="3"/>
  <c r="BK282" i="3"/>
  <c r="J282" i="3"/>
  <c r="BE282" i="3" s="1"/>
  <c r="BI279" i="3"/>
  <c r="BH279" i="3"/>
  <c r="BG279" i="3"/>
  <c r="BF279" i="3"/>
  <c r="T279" i="3"/>
  <c r="R279" i="3"/>
  <c r="P279" i="3"/>
  <c r="BK279" i="3"/>
  <c r="J279" i="3"/>
  <c r="BE279" i="3" s="1"/>
  <c r="BI276" i="3"/>
  <c r="BH276" i="3"/>
  <c r="BG276" i="3"/>
  <c r="BF276" i="3"/>
  <c r="T276" i="3"/>
  <c r="R276" i="3"/>
  <c r="P276" i="3"/>
  <c r="BK276" i="3"/>
  <c r="J276" i="3"/>
  <c r="BE276" i="3" s="1"/>
  <c r="BI273" i="3"/>
  <c r="BH273" i="3"/>
  <c r="BG273" i="3"/>
  <c r="BF273" i="3"/>
  <c r="T273" i="3"/>
  <c r="R273" i="3"/>
  <c r="P273" i="3"/>
  <c r="BK273" i="3"/>
  <c r="J273" i="3"/>
  <c r="BE273" i="3" s="1"/>
  <c r="BI271" i="3"/>
  <c r="BH271" i="3"/>
  <c r="BG271" i="3"/>
  <c r="BF271" i="3"/>
  <c r="T271" i="3"/>
  <c r="R271" i="3"/>
  <c r="P271" i="3"/>
  <c r="BK271" i="3"/>
  <c r="J271" i="3"/>
  <c r="BE271" i="3" s="1"/>
  <c r="BI268" i="3"/>
  <c r="BH268" i="3"/>
  <c r="BG268" i="3"/>
  <c r="BF268" i="3"/>
  <c r="T268" i="3"/>
  <c r="R268" i="3"/>
  <c r="P268" i="3"/>
  <c r="BK268" i="3"/>
  <c r="J268" i="3"/>
  <c r="BE268" i="3" s="1"/>
  <c r="BI266" i="3"/>
  <c r="BH266" i="3"/>
  <c r="BG266" i="3"/>
  <c r="BF266" i="3"/>
  <c r="T266" i="3"/>
  <c r="R266" i="3"/>
  <c r="P266" i="3"/>
  <c r="BK266" i="3"/>
  <c r="J266" i="3"/>
  <c r="BE266" i="3" s="1"/>
  <c r="BI263" i="3"/>
  <c r="BH263" i="3"/>
  <c r="BG263" i="3"/>
  <c r="BF263" i="3"/>
  <c r="T263" i="3"/>
  <c r="R263" i="3"/>
  <c r="P263" i="3"/>
  <c r="BK263" i="3"/>
  <c r="J263" i="3"/>
  <c r="BE263" i="3" s="1"/>
  <c r="BI260" i="3"/>
  <c r="BH260" i="3"/>
  <c r="BG260" i="3"/>
  <c r="BF260" i="3"/>
  <c r="T260" i="3"/>
  <c r="R260" i="3"/>
  <c r="P260" i="3"/>
  <c r="BK260" i="3"/>
  <c r="J260" i="3"/>
  <c r="BE260" i="3" s="1"/>
  <c r="BI257" i="3"/>
  <c r="BH257" i="3"/>
  <c r="BG257" i="3"/>
  <c r="BF257" i="3"/>
  <c r="T257" i="3"/>
  <c r="R257" i="3"/>
  <c r="P257" i="3"/>
  <c r="BK257" i="3"/>
  <c r="J257" i="3"/>
  <c r="BE257" i="3" s="1"/>
  <c r="BI254" i="3"/>
  <c r="BH254" i="3"/>
  <c r="BG254" i="3"/>
  <c r="BF254" i="3"/>
  <c r="T254" i="3"/>
  <c r="R254" i="3"/>
  <c r="P254" i="3"/>
  <c r="BK254" i="3"/>
  <c r="J254" i="3"/>
  <c r="BE254" i="3" s="1"/>
  <c r="BI251" i="3"/>
  <c r="BH251" i="3"/>
  <c r="BG251" i="3"/>
  <c r="BF251" i="3"/>
  <c r="T251" i="3"/>
  <c r="R251" i="3"/>
  <c r="P251" i="3"/>
  <c r="BK251" i="3"/>
  <c r="J251" i="3"/>
  <c r="BE251" i="3" s="1"/>
  <c r="BI248" i="3"/>
  <c r="BH248" i="3"/>
  <c r="BG248" i="3"/>
  <c r="BF248" i="3"/>
  <c r="T248" i="3"/>
  <c r="R248" i="3"/>
  <c r="P248" i="3"/>
  <c r="BK248" i="3"/>
  <c r="J248" i="3"/>
  <c r="BE248" i="3" s="1"/>
  <c r="BI245" i="3"/>
  <c r="BH245" i="3"/>
  <c r="BG245" i="3"/>
  <c r="BF245" i="3"/>
  <c r="T245" i="3"/>
  <c r="R245" i="3"/>
  <c r="P245" i="3"/>
  <c r="BK245" i="3"/>
  <c r="J245" i="3"/>
  <c r="BE245" i="3" s="1"/>
  <c r="BI242" i="3"/>
  <c r="BH242" i="3"/>
  <c r="BG242" i="3"/>
  <c r="BF242" i="3"/>
  <c r="T242" i="3"/>
  <c r="R242" i="3"/>
  <c r="P242" i="3"/>
  <c r="BK242" i="3"/>
  <c r="J242" i="3"/>
  <c r="BE242" i="3" s="1"/>
  <c r="BI240" i="3"/>
  <c r="BH240" i="3"/>
  <c r="BG240" i="3"/>
  <c r="BF240" i="3"/>
  <c r="T240" i="3"/>
  <c r="R240" i="3"/>
  <c r="P240" i="3"/>
  <c r="BK240" i="3"/>
  <c r="J240" i="3"/>
  <c r="BE240" i="3" s="1"/>
  <c r="BI238" i="3"/>
  <c r="BH238" i="3"/>
  <c r="BG238" i="3"/>
  <c r="BF238" i="3"/>
  <c r="T238" i="3"/>
  <c r="R238" i="3"/>
  <c r="P238" i="3"/>
  <c r="BK238" i="3"/>
  <c r="J238" i="3"/>
  <c r="BE238" i="3" s="1"/>
  <c r="BI235" i="3"/>
  <c r="BH235" i="3"/>
  <c r="BG235" i="3"/>
  <c r="BF235" i="3"/>
  <c r="T235" i="3"/>
  <c r="R235" i="3"/>
  <c r="P235" i="3"/>
  <c r="BK235" i="3"/>
  <c r="J235" i="3"/>
  <c r="BE235" i="3" s="1"/>
  <c r="BI232" i="3"/>
  <c r="BH232" i="3"/>
  <c r="BG232" i="3"/>
  <c r="BF232" i="3"/>
  <c r="T232" i="3"/>
  <c r="R232" i="3"/>
  <c r="P232" i="3"/>
  <c r="BK232" i="3"/>
  <c r="J232" i="3"/>
  <c r="BE232" i="3" s="1"/>
  <c r="BI229" i="3"/>
  <c r="BH229" i="3"/>
  <c r="BG229" i="3"/>
  <c r="BF229" i="3"/>
  <c r="T229" i="3"/>
  <c r="R229" i="3"/>
  <c r="P229" i="3"/>
  <c r="BK229" i="3"/>
  <c r="J229" i="3"/>
  <c r="BE229" i="3" s="1"/>
  <c r="BI226" i="3"/>
  <c r="BH226" i="3"/>
  <c r="BG226" i="3"/>
  <c r="BF226" i="3"/>
  <c r="T226" i="3"/>
  <c r="R226" i="3"/>
  <c r="P226" i="3"/>
  <c r="BK226" i="3"/>
  <c r="J226" i="3"/>
  <c r="BE226" i="3" s="1"/>
  <c r="BI223" i="3"/>
  <c r="BH223" i="3"/>
  <c r="BG223" i="3"/>
  <c r="BF223" i="3"/>
  <c r="T223" i="3"/>
  <c r="R223" i="3"/>
  <c r="P223" i="3"/>
  <c r="BK223" i="3"/>
  <c r="J223" i="3"/>
  <c r="BE223" i="3" s="1"/>
  <c r="BI220" i="3"/>
  <c r="BH220" i="3"/>
  <c r="BG220" i="3"/>
  <c r="BF220" i="3"/>
  <c r="T220" i="3"/>
  <c r="R220" i="3"/>
  <c r="P220" i="3"/>
  <c r="BK220" i="3"/>
  <c r="J220" i="3"/>
  <c r="BE220" i="3" s="1"/>
  <c r="BI216" i="3"/>
  <c r="BH216" i="3"/>
  <c r="BG216" i="3"/>
  <c r="BF216" i="3"/>
  <c r="BE216" i="3"/>
  <c r="T216" i="3"/>
  <c r="T215" i="3" s="1"/>
  <c r="R216" i="3"/>
  <c r="R215" i="3" s="1"/>
  <c r="P216" i="3"/>
  <c r="P215" i="3" s="1"/>
  <c r="BK216" i="3"/>
  <c r="BK215" i="3" s="1"/>
  <c r="J215" i="3" s="1"/>
  <c r="J61" i="3" s="1"/>
  <c r="J216" i="3"/>
  <c r="BI212" i="3"/>
  <c r="BH212" i="3"/>
  <c r="BG212" i="3"/>
  <c r="BF212" i="3"/>
  <c r="T212" i="3"/>
  <c r="R212" i="3"/>
  <c r="P212" i="3"/>
  <c r="BK212" i="3"/>
  <c r="J212" i="3"/>
  <c r="BE212" i="3" s="1"/>
  <c r="BI209" i="3"/>
  <c r="BH209" i="3"/>
  <c r="BG209" i="3"/>
  <c r="BF209" i="3"/>
  <c r="T209" i="3"/>
  <c r="R209" i="3"/>
  <c r="P209" i="3"/>
  <c r="BK209" i="3"/>
  <c r="J209" i="3"/>
  <c r="BE209" i="3" s="1"/>
  <c r="BI206" i="3"/>
  <c r="BH206" i="3"/>
  <c r="BG206" i="3"/>
  <c r="BF206" i="3"/>
  <c r="T206" i="3"/>
  <c r="R206" i="3"/>
  <c r="P206" i="3"/>
  <c r="BK206" i="3"/>
  <c r="J206" i="3"/>
  <c r="BE206" i="3" s="1"/>
  <c r="BI203" i="3"/>
  <c r="BH203" i="3"/>
  <c r="BG203" i="3"/>
  <c r="BF203" i="3"/>
  <c r="T203" i="3"/>
  <c r="R203" i="3"/>
  <c r="P203" i="3"/>
  <c r="BK203" i="3"/>
  <c r="J203" i="3"/>
  <c r="BE203" i="3" s="1"/>
  <c r="BI200" i="3"/>
  <c r="BH200" i="3"/>
  <c r="BG200" i="3"/>
  <c r="BF200" i="3"/>
  <c r="T200" i="3"/>
  <c r="R200" i="3"/>
  <c r="P200" i="3"/>
  <c r="BK200" i="3"/>
  <c r="J200" i="3"/>
  <c r="BE200" i="3" s="1"/>
  <c r="BI197" i="3"/>
  <c r="BH197" i="3"/>
  <c r="BG197" i="3"/>
  <c r="BF197" i="3"/>
  <c r="T197" i="3"/>
  <c r="R197" i="3"/>
  <c r="P197" i="3"/>
  <c r="BK197" i="3"/>
  <c r="J197" i="3"/>
  <c r="BE197" i="3" s="1"/>
  <c r="BI194" i="3"/>
  <c r="BH194" i="3"/>
  <c r="BG194" i="3"/>
  <c r="BF194" i="3"/>
  <c r="T194" i="3"/>
  <c r="R194" i="3"/>
  <c r="P194" i="3"/>
  <c r="BK194" i="3"/>
  <c r="J194" i="3"/>
  <c r="BE194" i="3" s="1"/>
  <c r="BI191" i="3"/>
  <c r="BH191" i="3"/>
  <c r="BG191" i="3"/>
  <c r="BF191" i="3"/>
  <c r="T191" i="3"/>
  <c r="R191" i="3"/>
  <c r="P191" i="3"/>
  <c r="BK191" i="3"/>
  <c r="J191" i="3"/>
  <c r="BE191" i="3" s="1"/>
  <c r="BI188" i="3"/>
  <c r="BH188" i="3"/>
  <c r="BG188" i="3"/>
  <c r="BF188" i="3"/>
  <c r="T188" i="3"/>
  <c r="R188" i="3"/>
  <c r="P188" i="3"/>
  <c r="BK188" i="3"/>
  <c r="J188" i="3"/>
  <c r="BE188" i="3" s="1"/>
  <c r="BI184" i="3"/>
  <c r="BH184" i="3"/>
  <c r="BG184" i="3"/>
  <c r="BF184" i="3"/>
  <c r="T184" i="3"/>
  <c r="R184" i="3"/>
  <c r="P184" i="3"/>
  <c r="BK184" i="3"/>
  <c r="J184" i="3"/>
  <c r="BE184" i="3" s="1"/>
  <c r="BI181" i="3"/>
  <c r="BH181" i="3"/>
  <c r="BG181" i="3"/>
  <c r="BF181" i="3"/>
  <c r="T181" i="3"/>
  <c r="R181" i="3"/>
  <c r="P181" i="3"/>
  <c r="BK181" i="3"/>
  <c r="J181" i="3"/>
  <c r="BE181" i="3" s="1"/>
  <c r="BI177" i="3"/>
  <c r="BH177" i="3"/>
  <c r="BG177" i="3"/>
  <c r="BF177" i="3"/>
  <c r="T177" i="3"/>
  <c r="R177" i="3"/>
  <c r="P177" i="3"/>
  <c r="BK177" i="3"/>
  <c r="J177" i="3"/>
  <c r="BE177" i="3" s="1"/>
  <c r="BI174" i="3"/>
  <c r="BH174" i="3"/>
  <c r="BG174" i="3"/>
  <c r="BF174" i="3"/>
  <c r="T174" i="3"/>
  <c r="R174" i="3"/>
  <c r="P174" i="3"/>
  <c r="BK174" i="3"/>
  <c r="J174" i="3"/>
  <c r="BE174" i="3" s="1"/>
  <c r="BI171" i="3"/>
  <c r="BH171" i="3"/>
  <c r="BG171" i="3"/>
  <c r="BF171" i="3"/>
  <c r="T171" i="3"/>
  <c r="R171" i="3"/>
  <c r="P171" i="3"/>
  <c r="BK171" i="3"/>
  <c r="J171" i="3"/>
  <c r="BE171" i="3" s="1"/>
  <c r="BI168" i="3"/>
  <c r="BH168" i="3"/>
  <c r="BG168" i="3"/>
  <c r="BF168" i="3"/>
  <c r="T168" i="3"/>
  <c r="R168" i="3"/>
  <c r="P168" i="3"/>
  <c r="BK168" i="3"/>
  <c r="J168" i="3"/>
  <c r="BE168" i="3" s="1"/>
  <c r="BI165" i="3"/>
  <c r="BH165" i="3"/>
  <c r="BG165" i="3"/>
  <c r="BF165" i="3"/>
  <c r="T165" i="3"/>
  <c r="R165" i="3"/>
  <c r="P165" i="3"/>
  <c r="BK165" i="3"/>
  <c r="J165" i="3"/>
  <c r="BE165" i="3" s="1"/>
  <c r="BI162" i="3"/>
  <c r="BH162" i="3"/>
  <c r="BG162" i="3"/>
  <c r="BF162" i="3"/>
  <c r="T162" i="3"/>
  <c r="R162" i="3"/>
  <c r="R152" i="3" s="1"/>
  <c r="P162" i="3"/>
  <c r="BK162" i="3"/>
  <c r="J162" i="3"/>
  <c r="BE162" i="3" s="1"/>
  <c r="BI159" i="3"/>
  <c r="BH159" i="3"/>
  <c r="BG159" i="3"/>
  <c r="BF159" i="3"/>
  <c r="T159" i="3"/>
  <c r="R159" i="3"/>
  <c r="P159" i="3"/>
  <c r="BK159" i="3"/>
  <c r="J159" i="3"/>
  <c r="BE159" i="3" s="1"/>
  <c r="BI156" i="3"/>
  <c r="BH156" i="3"/>
  <c r="BG156" i="3"/>
  <c r="BF156" i="3"/>
  <c r="T156" i="3"/>
  <c r="R156" i="3"/>
  <c r="P156" i="3"/>
  <c r="BK156" i="3"/>
  <c r="J156" i="3"/>
  <c r="BE156" i="3" s="1"/>
  <c r="BI153" i="3"/>
  <c r="BH153" i="3"/>
  <c r="BG153" i="3"/>
  <c r="BF153" i="3"/>
  <c r="T153" i="3"/>
  <c r="R153" i="3"/>
  <c r="P153" i="3"/>
  <c r="BK153" i="3"/>
  <c r="J153" i="3"/>
  <c r="BE153" i="3" s="1"/>
  <c r="BI149" i="3"/>
  <c r="BH149" i="3"/>
  <c r="BG149" i="3"/>
  <c r="BF149" i="3"/>
  <c r="T149" i="3"/>
  <c r="R149" i="3"/>
  <c r="P149" i="3"/>
  <c r="BK149" i="3"/>
  <c r="J149" i="3"/>
  <c r="BE149" i="3" s="1"/>
  <c r="BI146" i="3"/>
  <c r="BH146" i="3"/>
  <c r="BG146" i="3"/>
  <c r="BF146" i="3"/>
  <c r="BE146" i="3"/>
  <c r="T146" i="3"/>
  <c r="R146" i="3"/>
  <c r="P146" i="3"/>
  <c r="BK146" i="3"/>
  <c r="J146" i="3"/>
  <c r="BI144" i="3"/>
  <c r="BH144" i="3"/>
  <c r="BG144" i="3"/>
  <c r="BF144" i="3"/>
  <c r="BE144" i="3"/>
  <c r="T144" i="3"/>
  <c r="R144" i="3"/>
  <c r="P144" i="3"/>
  <c r="BK144" i="3"/>
  <c r="J144" i="3"/>
  <c r="BI141" i="3"/>
  <c r="BH141" i="3"/>
  <c r="BG141" i="3"/>
  <c r="BF141" i="3"/>
  <c r="T141" i="3"/>
  <c r="T140" i="3" s="1"/>
  <c r="R141" i="3"/>
  <c r="P141" i="3"/>
  <c r="BK141" i="3"/>
  <c r="J141" i="3"/>
  <c r="BE141" i="3" s="1"/>
  <c r="BI137" i="3"/>
  <c r="BH137" i="3"/>
  <c r="BG137" i="3"/>
  <c r="BF137" i="3"/>
  <c r="T137" i="3"/>
  <c r="R137" i="3"/>
  <c r="P137" i="3"/>
  <c r="BK137" i="3"/>
  <c r="J137" i="3"/>
  <c r="BE137" i="3" s="1"/>
  <c r="BI134" i="3"/>
  <c r="BH134" i="3"/>
  <c r="BG134" i="3"/>
  <c r="BF134" i="3"/>
  <c r="T134" i="3"/>
  <c r="R134" i="3"/>
  <c r="P134" i="3"/>
  <c r="BK134" i="3"/>
  <c r="J134" i="3"/>
  <c r="BE134" i="3" s="1"/>
  <c r="BI131" i="3"/>
  <c r="BH131" i="3"/>
  <c r="BG131" i="3"/>
  <c r="BF131" i="3"/>
  <c r="T131" i="3"/>
  <c r="R131" i="3"/>
  <c r="P131" i="3"/>
  <c r="BK131" i="3"/>
  <c r="J131" i="3"/>
  <c r="BE131" i="3" s="1"/>
  <c r="BI128" i="3"/>
  <c r="BH128" i="3"/>
  <c r="BG128" i="3"/>
  <c r="BF128" i="3"/>
  <c r="T128" i="3"/>
  <c r="R128" i="3"/>
  <c r="P128" i="3"/>
  <c r="BK128" i="3"/>
  <c r="J128" i="3"/>
  <c r="BE128" i="3" s="1"/>
  <c r="BI125" i="3"/>
  <c r="BH125" i="3"/>
  <c r="BG125" i="3"/>
  <c r="BF125" i="3"/>
  <c r="T125" i="3"/>
  <c r="R125" i="3"/>
  <c r="P125" i="3"/>
  <c r="BK125" i="3"/>
  <c r="J125" i="3"/>
  <c r="BE125" i="3" s="1"/>
  <c r="BI122" i="3"/>
  <c r="BH122" i="3"/>
  <c r="BG122" i="3"/>
  <c r="BF122" i="3"/>
  <c r="T122" i="3"/>
  <c r="R122" i="3"/>
  <c r="P122" i="3"/>
  <c r="BK122" i="3"/>
  <c r="J122" i="3"/>
  <c r="BE122" i="3" s="1"/>
  <c r="BI118" i="3"/>
  <c r="BH118" i="3"/>
  <c r="BG118" i="3"/>
  <c r="BF118" i="3"/>
  <c r="T118" i="3"/>
  <c r="R118" i="3"/>
  <c r="P118" i="3"/>
  <c r="BK118" i="3"/>
  <c r="J118" i="3"/>
  <c r="BE118" i="3" s="1"/>
  <c r="BI115" i="3"/>
  <c r="BH115" i="3"/>
  <c r="BG115" i="3"/>
  <c r="BF115" i="3"/>
  <c r="T115" i="3"/>
  <c r="R115" i="3"/>
  <c r="P115" i="3"/>
  <c r="BK115" i="3"/>
  <c r="J115" i="3"/>
  <c r="BE115" i="3" s="1"/>
  <c r="BI112" i="3"/>
  <c r="BH112" i="3"/>
  <c r="BG112" i="3"/>
  <c r="BF112" i="3"/>
  <c r="T112" i="3"/>
  <c r="R112" i="3"/>
  <c r="P112" i="3"/>
  <c r="BK112" i="3"/>
  <c r="J112" i="3"/>
  <c r="BE112" i="3" s="1"/>
  <c r="BI109" i="3"/>
  <c r="BH109" i="3"/>
  <c r="BG109" i="3"/>
  <c r="BF109" i="3"/>
  <c r="T109" i="3"/>
  <c r="R109" i="3"/>
  <c r="P109" i="3"/>
  <c r="BK109" i="3"/>
  <c r="J109" i="3"/>
  <c r="BE109" i="3" s="1"/>
  <c r="BI106" i="3"/>
  <c r="BH106" i="3"/>
  <c r="BG106" i="3"/>
  <c r="BF106" i="3"/>
  <c r="T106" i="3"/>
  <c r="R106" i="3"/>
  <c r="P106" i="3"/>
  <c r="BK106" i="3"/>
  <c r="J106" i="3"/>
  <c r="BE106" i="3" s="1"/>
  <c r="BI103" i="3"/>
  <c r="BH103" i="3"/>
  <c r="BG103" i="3"/>
  <c r="BF103" i="3"/>
  <c r="T103" i="3"/>
  <c r="R103" i="3"/>
  <c r="P103" i="3"/>
  <c r="BK103" i="3"/>
  <c r="J103" i="3"/>
  <c r="BE103" i="3" s="1"/>
  <c r="BI100" i="3"/>
  <c r="BH100" i="3"/>
  <c r="BG100" i="3"/>
  <c r="BF100" i="3"/>
  <c r="BE100" i="3"/>
  <c r="T100" i="3"/>
  <c r="R100" i="3"/>
  <c r="P100" i="3"/>
  <c r="BK100" i="3"/>
  <c r="J100" i="3"/>
  <c r="BI97" i="3"/>
  <c r="BH97" i="3"/>
  <c r="BG97" i="3"/>
  <c r="BF97" i="3"/>
  <c r="T97" i="3"/>
  <c r="R97" i="3"/>
  <c r="P97" i="3"/>
  <c r="BK97" i="3"/>
  <c r="J97" i="3"/>
  <c r="BE97" i="3" s="1"/>
  <c r="BI94" i="3"/>
  <c r="BH94" i="3"/>
  <c r="BG94" i="3"/>
  <c r="BF94" i="3"/>
  <c r="T94" i="3"/>
  <c r="R94" i="3"/>
  <c r="P94" i="3"/>
  <c r="BK94" i="3"/>
  <c r="J94" i="3"/>
  <c r="BE94" i="3" s="1"/>
  <c r="BI91" i="3"/>
  <c r="BH91" i="3"/>
  <c r="BG91" i="3"/>
  <c r="BF91" i="3"/>
  <c r="T91" i="3"/>
  <c r="R91" i="3"/>
  <c r="P91" i="3"/>
  <c r="BK91" i="3"/>
  <c r="J91" i="3"/>
  <c r="BE91" i="3" s="1"/>
  <c r="BI88" i="3"/>
  <c r="BH88" i="3"/>
  <c r="BG88" i="3"/>
  <c r="BF88" i="3"/>
  <c r="T88" i="3"/>
  <c r="R88" i="3"/>
  <c r="P88" i="3"/>
  <c r="BK88" i="3"/>
  <c r="J88" i="3"/>
  <c r="BE88" i="3" s="1"/>
  <c r="J81" i="3"/>
  <c r="F81" i="3"/>
  <c r="F79" i="3"/>
  <c r="E77" i="3"/>
  <c r="J51" i="3"/>
  <c r="F51" i="3"/>
  <c r="F49" i="3"/>
  <c r="E47" i="3"/>
  <c r="J18" i="3"/>
  <c r="E18" i="3"/>
  <c r="F82" i="3" s="1"/>
  <c r="J17" i="3"/>
  <c r="J12" i="3"/>
  <c r="J49" i="3" s="1"/>
  <c r="E7" i="3"/>
  <c r="E75" i="3" s="1"/>
  <c r="AY52" i="1"/>
  <c r="AX52" i="1"/>
  <c r="BI187" i="2"/>
  <c r="BH187" i="2"/>
  <c r="BG187" i="2"/>
  <c r="BF187" i="2"/>
  <c r="T187" i="2"/>
  <c r="T186" i="2" s="1"/>
  <c r="R187" i="2"/>
  <c r="R186" i="2" s="1"/>
  <c r="P187" i="2"/>
  <c r="P186" i="2" s="1"/>
  <c r="BK187" i="2"/>
  <c r="BK186" i="2" s="1"/>
  <c r="J186" i="2" s="1"/>
  <c r="J64" i="2" s="1"/>
  <c r="J187" i="2"/>
  <c r="BE187" i="2" s="1"/>
  <c r="BI184" i="2"/>
  <c r="BH184" i="2"/>
  <c r="BG184" i="2"/>
  <c r="BF184" i="2"/>
  <c r="T184" i="2"/>
  <c r="T183" i="2" s="1"/>
  <c r="T182" i="2" s="1"/>
  <c r="R184" i="2"/>
  <c r="R183" i="2" s="1"/>
  <c r="P184" i="2"/>
  <c r="P183" i="2" s="1"/>
  <c r="P182" i="2" s="1"/>
  <c r="BK184" i="2"/>
  <c r="BK183" i="2" s="1"/>
  <c r="J184" i="2"/>
  <c r="BE184" i="2" s="1"/>
  <c r="BI180" i="2"/>
  <c r="BH180" i="2"/>
  <c r="BG180" i="2"/>
  <c r="BF180" i="2"/>
  <c r="BE180" i="2"/>
  <c r="T180" i="2"/>
  <c r="R180" i="2"/>
  <c r="P180" i="2"/>
  <c r="BK180" i="2"/>
  <c r="J180" i="2"/>
  <c r="BI178" i="2"/>
  <c r="BH178" i="2"/>
  <c r="BG178" i="2"/>
  <c r="BF178" i="2"/>
  <c r="T178" i="2"/>
  <c r="T177" i="2" s="1"/>
  <c r="R178" i="2"/>
  <c r="R177" i="2" s="1"/>
  <c r="P178" i="2"/>
  <c r="BK178" i="2"/>
  <c r="BK177" i="2" s="1"/>
  <c r="J177" i="2" s="1"/>
  <c r="J61" i="2" s="1"/>
  <c r="J178" i="2"/>
  <c r="BE178" i="2" s="1"/>
  <c r="BI174" i="2"/>
  <c r="BH174" i="2"/>
  <c r="BG174" i="2"/>
  <c r="BF174" i="2"/>
  <c r="T174" i="2"/>
  <c r="R174" i="2"/>
  <c r="P174" i="2"/>
  <c r="BK174" i="2"/>
  <c r="J174" i="2"/>
  <c r="BE174" i="2" s="1"/>
  <c r="BI171" i="2"/>
  <c r="BH171" i="2"/>
  <c r="BG171" i="2"/>
  <c r="BF171" i="2"/>
  <c r="T171" i="2"/>
  <c r="R171" i="2"/>
  <c r="P171" i="2"/>
  <c r="BK171" i="2"/>
  <c r="J171" i="2"/>
  <c r="BE171" i="2" s="1"/>
  <c r="BI168" i="2"/>
  <c r="BH168" i="2"/>
  <c r="BG168" i="2"/>
  <c r="BF168" i="2"/>
  <c r="T168" i="2"/>
  <c r="R168" i="2"/>
  <c r="P168" i="2"/>
  <c r="BK168" i="2"/>
  <c r="J168" i="2"/>
  <c r="BE168" i="2" s="1"/>
  <c r="BI164" i="2"/>
  <c r="BH164" i="2"/>
  <c r="BG164" i="2"/>
  <c r="BF164" i="2"/>
  <c r="BE164" i="2"/>
  <c r="T164" i="2"/>
  <c r="R164" i="2"/>
  <c r="P164" i="2"/>
  <c r="BK164" i="2"/>
  <c r="J164" i="2"/>
  <c r="BI161" i="2"/>
  <c r="BH161" i="2"/>
  <c r="BG161" i="2"/>
  <c r="BF161" i="2"/>
  <c r="T161" i="2"/>
  <c r="R161" i="2"/>
  <c r="P161" i="2"/>
  <c r="BK161" i="2"/>
  <c r="J161" i="2"/>
  <c r="BE161" i="2" s="1"/>
  <c r="BI158" i="2"/>
  <c r="BH158" i="2"/>
  <c r="BG158" i="2"/>
  <c r="BF158" i="2"/>
  <c r="BE158" i="2"/>
  <c r="T158" i="2"/>
  <c r="R158" i="2"/>
  <c r="P158" i="2"/>
  <c r="BK158" i="2"/>
  <c r="J158" i="2"/>
  <c r="BI155" i="2"/>
  <c r="BH155" i="2"/>
  <c r="BG155" i="2"/>
  <c r="BF155" i="2"/>
  <c r="T155" i="2"/>
  <c r="R155" i="2"/>
  <c r="P155" i="2"/>
  <c r="BK155" i="2"/>
  <c r="J155" i="2"/>
  <c r="BE155" i="2" s="1"/>
  <c r="BI151" i="2"/>
  <c r="BH151" i="2"/>
  <c r="BG151" i="2"/>
  <c r="BF151" i="2"/>
  <c r="T151" i="2"/>
  <c r="R151" i="2"/>
  <c r="P151" i="2"/>
  <c r="BK151" i="2"/>
  <c r="J151" i="2"/>
  <c r="BE151" i="2" s="1"/>
  <c r="BI148" i="2"/>
  <c r="BH148" i="2"/>
  <c r="BG148" i="2"/>
  <c r="BF148" i="2"/>
  <c r="T148" i="2"/>
  <c r="R148" i="2"/>
  <c r="P148" i="2"/>
  <c r="BK148" i="2"/>
  <c r="J148" i="2"/>
  <c r="BE148" i="2" s="1"/>
  <c r="BI145" i="2"/>
  <c r="BH145" i="2"/>
  <c r="BG145" i="2"/>
  <c r="BF145" i="2"/>
  <c r="T145" i="2"/>
  <c r="R145" i="2"/>
  <c r="P145" i="2"/>
  <c r="BK145" i="2"/>
  <c r="J145" i="2"/>
  <c r="BE145" i="2" s="1"/>
  <c r="BI142" i="2"/>
  <c r="BH142" i="2"/>
  <c r="BG142" i="2"/>
  <c r="BF142" i="2"/>
  <c r="T142" i="2"/>
  <c r="R142" i="2"/>
  <c r="P142" i="2"/>
  <c r="BK142" i="2"/>
  <c r="J142" i="2"/>
  <c r="BE142" i="2" s="1"/>
  <c r="BI139" i="2"/>
  <c r="BH139" i="2"/>
  <c r="BG139" i="2"/>
  <c r="BF139" i="2"/>
  <c r="BE139" i="2"/>
  <c r="T139" i="2"/>
  <c r="R139" i="2"/>
  <c r="P139" i="2"/>
  <c r="BK139" i="2"/>
  <c r="J139" i="2"/>
  <c r="BI134" i="2"/>
  <c r="BH134" i="2"/>
  <c r="BG134" i="2"/>
  <c r="BF134" i="2"/>
  <c r="T134" i="2"/>
  <c r="R134" i="2"/>
  <c r="P134" i="2"/>
  <c r="BK134" i="2"/>
  <c r="J134" i="2"/>
  <c r="BE134" i="2" s="1"/>
  <c r="BI130" i="2"/>
  <c r="BH130" i="2"/>
  <c r="BG130" i="2"/>
  <c r="BF130" i="2"/>
  <c r="T130" i="2"/>
  <c r="R130" i="2"/>
  <c r="P130" i="2"/>
  <c r="BK130" i="2"/>
  <c r="J130" i="2"/>
  <c r="BE130" i="2" s="1"/>
  <c r="BI126" i="2"/>
  <c r="BH126" i="2"/>
  <c r="BG126" i="2"/>
  <c r="BF126" i="2"/>
  <c r="T126" i="2"/>
  <c r="R126" i="2"/>
  <c r="P126" i="2"/>
  <c r="BK126" i="2"/>
  <c r="J126" i="2"/>
  <c r="BE126" i="2" s="1"/>
  <c r="BI123" i="2"/>
  <c r="BH123" i="2"/>
  <c r="BG123" i="2"/>
  <c r="BF123" i="2"/>
  <c r="BE123" i="2"/>
  <c r="T123" i="2"/>
  <c r="R123" i="2"/>
  <c r="P123" i="2"/>
  <c r="BK123" i="2"/>
  <c r="J123" i="2"/>
  <c r="BI120" i="2"/>
  <c r="BH120" i="2"/>
  <c r="BG120" i="2"/>
  <c r="BF120" i="2"/>
  <c r="BE120" i="2"/>
  <c r="T120" i="2"/>
  <c r="R120" i="2"/>
  <c r="P120" i="2"/>
  <c r="BK120" i="2"/>
  <c r="J120" i="2"/>
  <c r="BI117" i="2"/>
  <c r="BH117" i="2"/>
  <c r="BG117" i="2"/>
  <c r="BF117" i="2"/>
  <c r="T117" i="2"/>
  <c r="R117" i="2"/>
  <c r="P117" i="2"/>
  <c r="BK117" i="2"/>
  <c r="J117" i="2"/>
  <c r="BE117" i="2" s="1"/>
  <c r="BI114" i="2"/>
  <c r="BH114" i="2"/>
  <c r="BG114" i="2"/>
  <c r="BF114" i="2"/>
  <c r="T114" i="2"/>
  <c r="R114" i="2"/>
  <c r="P114" i="2"/>
  <c r="BK114" i="2"/>
  <c r="J114" i="2"/>
  <c r="BE114" i="2" s="1"/>
  <c r="BI111" i="2"/>
  <c r="BH111" i="2"/>
  <c r="BG111" i="2"/>
  <c r="BF111" i="2"/>
  <c r="BE111" i="2"/>
  <c r="T111" i="2"/>
  <c r="R111" i="2"/>
  <c r="P111" i="2"/>
  <c r="BK111" i="2"/>
  <c r="J111" i="2"/>
  <c r="BI108" i="2"/>
  <c r="BH108" i="2"/>
  <c r="BG108" i="2"/>
  <c r="BF108" i="2"/>
  <c r="BE108" i="2"/>
  <c r="T108" i="2"/>
  <c r="R108" i="2"/>
  <c r="P108" i="2"/>
  <c r="BK108" i="2"/>
  <c r="J108" i="2"/>
  <c r="BI105" i="2"/>
  <c r="BH105" i="2"/>
  <c r="BG105" i="2"/>
  <c r="BF105" i="2"/>
  <c r="T105" i="2"/>
  <c r="R105" i="2"/>
  <c r="P105" i="2"/>
  <c r="BK105" i="2"/>
  <c r="J105" i="2"/>
  <c r="BE105" i="2" s="1"/>
  <c r="BI102" i="2"/>
  <c r="BH102" i="2"/>
  <c r="BG102" i="2"/>
  <c r="BF102" i="2"/>
  <c r="T102" i="2"/>
  <c r="R102" i="2"/>
  <c r="P102" i="2"/>
  <c r="BK102" i="2"/>
  <c r="J102" i="2"/>
  <c r="BE102" i="2" s="1"/>
  <c r="BI99" i="2"/>
  <c r="BH99" i="2"/>
  <c r="BG99" i="2"/>
  <c r="BF99" i="2"/>
  <c r="BE99" i="2"/>
  <c r="T99" i="2"/>
  <c r="R99" i="2"/>
  <c r="P99" i="2"/>
  <c r="BK99" i="2"/>
  <c r="J99" i="2"/>
  <c r="BI96" i="2"/>
  <c r="BH96" i="2"/>
  <c r="BG96" i="2"/>
  <c r="BF96" i="2"/>
  <c r="BE96" i="2"/>
  <c r="T96" i="2"/>
  <c r="R96" i="2"/>
  <c r="P96" i="2"/>
  <c r="BK96" i="2"/>
  <c r="J96" i="2"/>
  <c r="BI93" i="2"/>
  <c r="BH93" i="2"/>
  <c r="BG93" i="2"/>
  <c r="BF93" i="2"/>
  <c r="T93" i="2"/>
  <c r="R93" i="2"/>
  <c r="P93" i="2"/>
  <c r="BK93" i="2"/>
  <c r="J93" i="2"/>
  <c r="BE93" i="2" s="1"/>
  <c r="BI90" i="2"/>
  <c r="BH90" i="2"/>
  <c r="BG90" i="2"/>
  <c r="BF90" i="2"/>
  <c r="BE90" i="2"/>
  <c r="T90" i="2"/>
  <c r="R90" i="2"/>
  <c r="P90" i="2"/>
  <c r="BK90" i="2"/>
  <c r="J90" i="2"/>
  <c r="BI87" i="2"/>
  <c r="BH87" i="2"/>
  <c r="BG87" i="2"/>
  <c r="BF87" i="2"/>
  <c r="BE87" i="2"/>
  <c r="T87" i="2"/>
  <c r="T86" i="2" s="1"/>
  <c r="R87" i="2"/>
  <c r="P87" i="2"/>
  <c r="BK87" i="2"/>
  <c r="J87" i="2"/>
  <c r="J80" i="2"/>
  <c r="F80" i="2"/>
  <c r="F78" i="2"/>
  <c r="E76" i="2"/>
  <c r="J51" i="2"/>
  <c r="F51" i="2"/>
  <c r="F49" i="2"/>
  <c r="E47" i="2"/>
  <c r="J18" i="2"/>
  <c r="E18" i="2"/>
  <c r="F81" i="2" s="1"/>
  <c r="J17" i="2"/>
  <c r="J12" i="2"/>
  <c r="J49" i="2" s="1"/>
  <c r="E7" i="2"/>
  <c r="E45" i="2" s="1"/>
  <c r="AS51" i="1"/>
  <c r="L47" i="1"/>
  <c r="AM46" i="1"/>
  <c r="L46" i="1"/>
  <c r="AM44" i="1"/>
  <c r="L44" i="1"/>
  <c r="L42" i="1"/>
  <c r="L41" i="1"/>
  <c r="BK219" i="3" l="1"/>
  <c r="J219" i="3" s="1"/>
  <c r="J62" i="3" s="1"/>
  <c r="J31" i="4"/>
  <c r="AW54" i="1" s="1"/>
  <c r="BK86" i="5"/>
  <c r="P86" i="2"/>
  <c r="R138" i="2"/>
  <c r="T154" i="2"/>
  <c r="BK87" i="3"/>
  <c r="F34" i="3"/>
  <c r="BD53" i="1" s="1"/>
  <c r="T152" i="3"/>
  <c r="R291" i="3"/>
  <c r="R290" i="3" s="1"/>
  <c r="P86" i="4"/>
  <c r="P148" i="4"/>
  <c r="E45" i="5"/>
  <c r="P88" i="6"/>
  <c r="P87" i="6" s="1"/>
  <c r="P86" i="6" s="1"/>
  <c r="AU56" i="1" s="1"/>
  <c r="T123" i="6"/>
  <c r="BK133" i="6"/>
  <c r="J133" i="6" s="1"/>
  <c r="J60" i="6" s="1"/>
  <c r="P175" i="6"/>
  <c r="P174" i="6" s="1"/>
  <c r="F32" i="7"/>
  <c r="BB57" i="1" s="1"/>
  <c r="F30" i="6"/>
  <c r="AZ56" i="1" s="1"/>
  <c r="E74" i="2"/>
  <c r="R86" i="2"/>
  <c r="R85" i="2" s="1"/>
  <c r="R84" i="2" s="1"/>
  <c r="T138" i="2"/>
  <c r="T85" i="2" s="1"/>
  <c r="T84" i="2" s="1"/>
  <c r="P177" i="2"/>
  <c r="F52" i="3"/>
  <c r="P87" i="3"/>
  <c r="R86" i="4"/>
  <c r="R148" i="4"/>
  <c r="BK178" i="4"/>
  <c r="J178" i="4" s="1"/>
  <c r="J62" i="4" s="1"/>
  <c r="F33" i="5"/>
  <c r="BC55" i="1" s="1"/>
  <c r="T153" i="5"/>
  <c r="T152" i="5" s="1"/>
  <c r="E76" i="6"/>
  <c r="P133" i="6"/>
  <c r="R175" i="6"/>
  <c r="R174" i="6" s="1"/>
  <c r="E45" i="7"/>
  <c r="F33" i="7"/>
  <c r="BC57" i="1" s="1"/>
  <c r="T87" i="3"/>
  <c r="F31" i="2"/>
  <c r="BA52" i="1" s="1"/>
  <c r="J79" i="3"/>
  <c r="P219" i="3"/>
  <c r="BK285" i="3"/>
  <c r="J285" i="3" s="1"/>
  <c r="J63" i="3" s="1"/>
  <c r="F31" i="4"/>
  <c r="BA54" i="1" s="1"/>
  <c r="T178" i="4"/>
  <c r="F31" i="6"/>
  <c r="BA56" i="1" s="1"/>
  <c r="F33" i="6"/>
  <c r="BC56" i="1" s="1"/>
  <c r="P82" i="7"/>
  <c r="P81" i="7" s="1"/>
  <c r="AU57" i="1" s="1"/>
  <c r="F30" i="4"/>
  <c r="AZ54" i="1" s="1"/>
  <c r="F32" i="2"/>
  <c r="BB52" i="1" s="1"/>
  <c r="BK154" i="2"/>
  <c r="J154" i="2" s="1"/>
  <c r="J60" i="2" s="1"/>
  <c r="J31" i="3"/>
  <c r="AW53" i="1" s="1"/>
  <c r="BK152" i="3"/>
  <c r="J152" i="3" s="1"/>
  <c r="J60" i="3" s="1"/>
  <c r="R219" i="3"/>
  <c r="F32" i="4"/>
  <c r="BB54" i="1" s="1"/>
  <c r="R295" i="4"/>
  <c r="R85" i="4" s="1"/>
  <c r="R84" i="4" s="1"/>
  <c r="R86" i="5"/>
  <c r="P86" i="5"/>
  <c r="P85" i="5" s="1"/>
  <c r="P84" i="5" s="1"/>
  <c r="AU55" i="1" s="1"/>
  <c r="P145" i="5"/>
  <c r="F32" i="6"/>
  <c r="BB56" i="1" s="1"/>
  <c r="BK123" i="6"/>
  <c r="J123" i="6" s="1"/>
  <c r="J59" i="6" s="1"/>
  <c r="P155" i="6"/>
  <c r="R169" i="6"/>
  <c r="F30" i="2"/>
  <c r="AZ52" i="1" s="1"/>
  <c r="T148" i="4"/>
  <c r="BK138" i="2"/>
  <c r="J138" i="2" s="1"/>
  <c r="J59" i="2" s="1"/>
  <c r="F33" i="2"/>
  <c r="BC52" i="1" s="1"/>
  <c r="P154" i="2"/>
  <c r="F32" i="3"/>
  <c r="BB53" i="1" s="1"/>
  <c r="P140" i="3"/>
  <c r="P152" i="3"/>
  <c r="T219" i="3"/>
  <c r="BK291" i="3"/>
  <c r="F33" i="4"/>
  <c r="BC54" i="1" s="1"/>
  <c r="T86" i="5"/>
  <c r="T85" i="5" s="1"/>
  <c r="P153" i="5"/>
  <c r="P152" i="5" s="1"/>
  <c r="R155" i="6"/>
  <c r="R87" i="3"/>
  <c r="BK86" i="2"/>
  <c r="J86" i="2" s="1"/>
  <c r="J58" i="2" s="1"/>
  <c r="F34" i="2"/>
  <c r="BD52" i="1" s="1"/>
  <c r="BD51" i="1" s="1"/>
  <c r="W30" i="1" s="1"/>
  <c r="P138" i="2"/>
  <c r="R154" i="2"/>
  <c r="F33" i="3"/>
  <c r="BC53" i="1" s="1"/>
  <c r="BC51" i="1" s="1"/>
  <c r="R140" i="3"/>
  <c r="BK140" i="3"/>
  <c r="J140" i="3" s="1"/>
  <c r="J59" i="3" s="1"/>
  <c r="BK86" i="4"/>
  <c r="F34" i="4"/>
  <c r="BD54" i="1" s="1"/>
  <c r="F31" i="5"/>
  <c r="BA55" i="1" s="1"/>
  <c r="F32" i="5"/>
  <c r="BB55" i="1" s="1"/>
  <c r="R153" i="5"/>
  <c r="R152" i="5" s="1"/>
  <c r="BK88" i="6"/>
  <c r="BK87" i="6" s="1"/>
  <c r="F34" i="6"/>
  <c r="BD56" i="1" s="1"/>
  <c r="R123" i="6"/>
  <c r="R87" i="6" s="1"/>
  <c r="R86" i="6" s="1"/>
  <c r="T155" i="6"/>
  <c r="BK175" i="6"/>
  <c r="J175" i="6" s="1"/>
  <c r="J66" i="6" s="1"/>
  <c r="F31" i="7"/>
  <c r="BA57" i="1" s="1"/>
  <c r="J88" i="6"/>
  <c r="J58" i="6" s="1"/>
  <c r="J83" i="7"/>
  <c r="J58" i="7" s="1"/>
  <c r="BK82" i="7"/>
  <c r="BK290" i="3"/>
  <c r="J290" i="3" s="1"/>
  <c r="J64" i="3" s="1"/>
  <c r="J291" i="3"/>
  <c r="J65" i="3" s="1"/>
  <c r="J30" i="5"/>
  <c r="AV55" i="1" s="1"/>
  <c r="F30" i="5"/>
  <c r="AZ55" i="1" s="1"/>
  <c r="F30" i="7"/>
  <c r="AZ57" i="1" s="1"/>
  <c r="J30" i="7"/>
  <c r="AV57" i="1" s="1"/>
  <c r="R86" i="3"/>
  <c r="R85" i="3" s="1"/>
  <c r="T85" i="4"/>
  <c r="T84" i="4" s="1"/>
  <c r="T87" i="6"/>
  <c r="T86" i="6" s="1"/>
  <c r="T82" i="7"/>
  <c r="T81" i="7" s="1"/>
  <c r="BK182" i="2"/>
  <c r="J182" i="2" s="1"/>
  <c r="J62" i="2" s="1"/>
  <c r="J183" i="2"/>
  <c r="J63" i="2" s="1"/>
  <c r="BK85" i="4"/>
  <c r="J86" i="4"/>
  <c r="J58" i="4" s="1"/>
  <c r="BB51" i="1"/>
  <c r="J30" i="2"/>
  <c r="AV52" i="1" s="1"/>
  <c r="R182" i="2"/>
  <c r="R85" i="5"/>
  <c r="BK85" i="5"/>
  <c r="J86" i="5"/>
  <c r="J58" i="5" s="1"/>
  <c r="J87" i="3"/>
  <c r="J58" i="3" s="1"/>
  <c r="P85" i="2"/>
  <c r="P84" i="2" s="1"/>
  <c r="AU52" i="1" s="1"/>
  <c r="F30" i="3"/>
  <c r="AZ53" i="1" s="1"/>
  <c r="P85" i="4"/>
  <c r="P84" i="4" s="1"/>
  <c r="AU54" i="1" s="1"/>
  <c r="R82" i="7"/>
  <c r="R81" i="7" s="1"/>
  <c r="J30" i="6"/>
  <c r="AV56" i="1" s="1"/>
  <c r="F52" i="2"/>
  <c r="J78" i="2"/>
  <c r="F31" i="3"/>
  <c r="BA53" i="1" s="1"/>
  <c r="F52" i="4"/>
  <c r="J78" i="4"/>
  <c r="J49" i="5"/>
  <c r="J31" i="5"/>
  <c r="AW55" i="1" s="1"/>
  <c r="BK152" i="5"/>
  <c r="J152" i="5" s="1"/>
  <c r="J63" i="5" s="1"/>
  <c r="J49" i="7"/>
  <c r="F83" i="6"/>
  <c r="J31" i="2"/>
  <c r="AW52" i="1" s="1"/>
  <c r="E45" i="3"/>
  <c r="J30" i="3"/>
  <c r="AV53" i="1" s="1"/>
  <c r="AT53" i="1" s="1"/>
  <c r="J30" i="4"/>
  <c r="AV54" i="1" s="1"/>
  <c r="AT54" i="1" s="1"/>
  <c r="F52" i="5"/>
  <c r="J49" i="6"/>
  <c r="J31" i="6"/>
  <c r="AW56" i="1" s="1"/>
  <c r="F52" i="7"/>
  <c r="J31" i="7"/>
  <c r="AW57" i="1" s="1"/>
  <c r="AT56" i="1" l="1"/>
  <c r="AT55" i="1"/>
  <c r="R84" i="5"/>
  <c r="T86" i="3"/>
  <c r="T85" i="3" s="1"/>
  <c r="AZ51" i="1"/>
  <c r="BA51" i="1"/>
  <c r="W27" i="1" s="1"/>
  <c r="AU51" i="1"/>
  <c r="BK85" i="2"/>
  <c r="BK84" i="2" s="1"/>
  <c r="J84" i="2" s="1"/>
  <c r="BK174" i="6"/>
  <c r="J174" i="6" s="1"/>
  <c r="J65" i="6" s="1"/>
  <c r="BK86" i="3"/>
  <c r="BK85" i="3" s="1"/>
  <c r="J85" i="3" s="1"/>
  <c r="T84" i="5"/>
  <c r="P86" i="3"/>
  <c r="P85" i="3" s="1"/>
  <c r="AU53" i="1" s="1"/>
  <c r="AV51" i="1"/>
  <c r="W26" i="1"/>
  <c r="AW51" i="1"/>
  <c r="AK27" i="1" s="1"/>
  <c r="J87" i="6"/>
  <c r="J57" i="6" s="1"/>
  <c r="BK86" i="6"/>
  <c r="J86" i="6" s="1"/>
  <c r="W28" i="1"/>
  <c r="AX51" i="1"/>
  <c r="W29" i="1"/>
  <c r="AY51" i="1"/>
  <c r="J82" i="7"/>
  <c r="J57" i="7" s="1"/>
  <c r="BK81" i="7"/>
  <c r="J81" i="7" s="1"/>
  <c r="J86" i="3"/>
  <c r="J57" i="3" s="1"/>
  <c r="BK84" i="4"/>
  <c r="J84" i="4" s="1"/>
  <c r="J85" i="4"/>
  <c r="J57" i="4" s="1"/>
  <c r="AT52" i="1"/>
  <c r="J85" i="5"/>
  <c r="J57" i="5" s="1"/>
  <c r="BK84" i="5"/>
  <c r="J84" i="5" s="1"/>
  <c r="AT57" i="1"/>
  <c r="J85" i="2" l="1"/>
  <c r="J57" i="2" s="1"/>
  <c r="J27" i="6"/>
  <c r="J56" i="6"/>
  <c r="J27" i="2"/>
  <c r="J56" i="2"/>
  <c r="J27" i="5"/>
  <c r="J56" i="5"/>
  <c r="J56" i="3"/>
  <c r="J27" i="3"/>
  <c r="AK26" i="1"/>
  <c r="AT51" i="1"/>
  <c r="J56" i="4"/>
  <c r="J27" i="4"/>
  <c r="J27" i="7"/>
  <c r="J56" i="7"/>
  <c r="J36" i="6" l="1"/>
  <c r="AG56" i="1"/>
  <c r="AN56" i="1" s="1"/>
  <c r="AG52" i="1"/>
  <c r="J36" i="2"/>
  <c r="J36" i="7"/>
  <c r="AG57" i="1"/>
  <c r="AN57" i="1" s="1"/>
  <c r="AG55" i="1"/>
  <c r="AN55" i="1" s="1"/>
  <c r="J36" i="5"/>
  <c r="AG54" i="1"/>
  <c r="AN54" i="1" s="1"/>
  <c r="J36" i="4"/>
  <c r="J36" i="3"/>
  <c r="AG53" i="1"/>
  <c r="AN53" i="1" s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<sst xmlns="http://schemas.openxmlformats.org/spreadsheetml/2006/main" count="8689" uniqueCount="1551">
  <si>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</si>
  <si>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</si>
  <si>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</si>
  <si>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</si>
  <si>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</si>
  <si>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</si>
  <si>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</si>
  <si>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{b4183b47-962b-4b0e-b1a9-8852606b47ab}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</si>
  <si>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</si>
  <si>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</si>
  <si>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</si>
  <si>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</si>
  <si>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</si>
  <si>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</si>
  <si>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</si>
  <si>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</si>
  <si>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10/2018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</si>
  <si>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</si>
  <si>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</si>
  <si>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Parkoviště a propojovací komunikace ulice Radniční a ulice Hranická v Odrách</t>
  </si>
  <si>
    <t>KSO:</t>
  </si>
  <si>
    <t/>
  </si>
  <si>
    <t>CC-CZ:</t>
  </si>
  <si>
    <t>Místo:</t>
  </si>
  <si>
    <t>Odry</t>
  </si>
  <si>
    <t>Datum:</t>
  </si>
  <si>
    <t>2. 10. 2018</t>
  </si>
  <si>
    <t>Zadavatel:</t>
  </si>
  <si>
    <t>IČ:</t>
  </si>
  <si>
    <t xml:space="preserve">00298221 </t>
  </si>
  <si>
    <t>Město Odry</t>
  </si>
  <si>
    <t>DIČ:</t>
  </si>
  <si>
    <t>CZ00298221</t>
  </si>
  <si>
    <t>Uchazeč:</t>
  </si>
  <si>
    <t>Vyplň údaj</t>
  </si>
  <si>
    <t>Projektant:</t>
  </si>
  <si>
    <t>05511071</t>
  </si>
  <si>
    <t>Hydroelko, s.r.o.</t>
  </si>
  <si>
    <t>CZ05511071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</si>
  <si>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</si>
  <si>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</si>
  <si>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</si>
  <si>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</si>
  <si>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</si>
  <si>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</si>
  <si>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</si>
  <si>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</si>
  <si>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</si>
  <si>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</si>
  <si>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</si>
  <si>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</si>
  <si>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</si>
  <si>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</si>
  <si>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</si>
  <si>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</si>
  <si>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</si>
  <si>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</si>
  <si>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</si>
  <si>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</si>
  <si>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</si>
  <si>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</si>
  <si>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</si>
  <si>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</si>
  <si>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</si>
  <si>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</si>
  <si>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</si>
  <si>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</si>
  <si>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</si>
  <si>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</si>
  <si>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</si>
  <si>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</si>
  <si>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</si>
  <si>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</si>
  <si>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</si>
  <si>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</si>
  <si>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</si>
  <si>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</si>
  <si>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</si>
  <si>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</si>
  <si>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</si>
  <si>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</si>
  <si>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</si>
  <si>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Vyčitění a připrava staveniště</t>
  </si>
  <si>
    <t>STA</t>
  </si>
  <si>
    <t>1</t>
  </si>
  <si>
    <t>{0e34cf6d-e805-4c32-afed-9a08dfc2db32}</t>
  </si>
  <si>
    <t>2</t>
  </si>
  <si>
    <t>02</t>
  </si>
  <si>
    <t>SO 01 - Komunikace</t>
  </si>
  <si>
    <t>{dea33089-fedc-4343-adee-c67808a1e257}</t>
  </si>
  <si>
    <t>03</t>
  </si>
  <si>
    <t>SO 02 - Dešťová kanalizace</t>
  </si>
  <si>
    <t>ING</t>
  </si>
  <si>
    <t>{eaf2b5b9-0148-4667-b91b-5432a9209a92}</t>
  </si>
  <si>
    <t>04</t>
  </si>
  <si>
    <t>SO 03 - Veřejné osvětlení</t>
  </si>
  <si>
    <t>{d123cbca-fa31-4b36-839c-046539488b0a}</t>
  </si>
  <si>
    <t>05</t>
  </si>
  <si>
    <t>SO 04 - Obnova zámecké zdi</t>
  </si>
  <si>
    <t>{9634e060-6105-4253-b88c-118395c131ac}</t>
  </si>
  <si>
    <t>06</t>
  </si>
  <si>
    <t>VON</t>
  </si>
  <si>
    <t>{aba1ff37-e4fa-4a30-b000-6b95c03bea14}</t>
  </si>
  <si>
    <t>1) Krycí list soupisu</t>
  </si>
  <si>
    <t>2) Rekapitulace</t>
  </si>
  <si>
    <t>3) Soupis prací</t>
  </si>
  <si>
    <t>Zpět na list:</t>
  </si>
  <si>
    <t>Rekapitulace stavby</t>
  </si>
  <si>
    <t>OD01</t>
  </si>
  <si>
    <t>rozebrání dlažby</t>
  </si>
  <si>
    <t>32,4</t>
  </si>
  <si>
    <t>OD02</t>
  </si>
  <si>
    <t>16,28</t>
  </si>
  <si>
    <t>KRYCÍ LIST SOUPISU</t>
  </si>
  <si>
    <t>Objekt:</t>
  </si>
  <si>
    <t>01 - Vyčitění a připrava staveniště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</si>
  <si>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</si>
  <si>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</si>
  <si>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</si>
  <si>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</si>
  <si>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</si>
  <si>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</si>
  <si>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</si>
  <si>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</si>
  <si>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</si>
  <si>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</si>
  <si>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</si>
  <si>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</si>
  <si>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VRN2 - Příprava staveniště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</si>
  <si>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</si>
  <si>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</si>
  <si>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</si>
  <si>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</si>
  <si>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</si>
  <si>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</si>
  <si>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</si>
  <si>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</si>
  <si>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</si>
  <si>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</si>
  <si>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</si>
  <si>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</si>
  <si>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</si>
  <si>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</si>
  <si>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</si>
  <si>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</si>
  <si>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</si>
  <si>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</si>
  <si>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</si>
  <si>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112201101</t>
  </si>
  <si>
    <t>Odstranění pařezů D do 300 mm</t>
  </si>
  <si>
    <t>kus</t>
  </si>
  <si>
    <t>CS ÚRS 2017 01</t>
  </si>
  <si>
    <t>4</t>
  </si>
  <si>
    <t>276306609</t>
  </si>
  <si>
    <t>PP</t>
  </si>
  <si>
    <t>Odstranění pařezů s jejich vykopáním, vytrháním nebo odstřelením, s přesekáním kořenů průměru přes 100 do 300 mm</t>
  </si>
  <si>
    <t>VV</t>
  </si>
  <si>
    <t>112201102</t>
  </si>
  <si>
    <t>Odstranění pařezů D do 500 mm</t>
  </si>
  <si>
    <t>1194440526</t>
  </si>
  <si>
    <t>Odstranění pařezů s jejich vykopáním, vytrháním nebo odstřelením, s přesekáním kořenů průměru přes 300 do 500 mm</t>
  </si>
  <si>
    <t>3</t>
  </si>
  <si>
    <t>112201103</t>
  </si>
  <si>
    <t>Odstranění pařezů D do 700 mm</t>
  </si>
  <si>
    <t>-1256848750</t>
  </si>
  <si>
    <t>Odstranění pařezů s jejich vykopáním, vytrháním nebo odstřelením, s přesekáním kořenů průměru přes 500 do 700 mm</t>
  </si>
  <si>
    <t>113107182</t>
  </si>
  <si>
    <t>Odstranění podkladu pl přes 50 do 200 m2 živičných tl 100 mm</t>
  </si>
  <si>
    <t>m2</t>
  </si>
  <si>
    <t>-1209295454</t>
  </si>
  <si>
    <t>Odstranění podkladů nebo krytů s přemístěním hmot na skládku na vzdálenost do 20 m nebo s naložením na dopravní prostředek v ploše jednotlivě přes 50 m2 do 200 m2 živičných, o tl. vrstvy přes 50 do 100 mm</t>
  </si>
  <si>
    <t>41,55+139,5</t>
  </si>
  <si>
    <t>5</t>
  </si>
  <si>
    <t>113201111</t>
  </si>
  <si>
    <t>Vytrhání obrub chodníkových ležatých</t>
  </si>
  <si>
    <t>m</t>
  </si>
  <si>
    <t>85779679</t>
  </si>
  <si>
    <t>Vytrhání obrub s vybouráním lože, s přemístěním hmot na skládku na vzdálenost do 3 m nebo s naložením na dopravní prostředek chodníkových ležatých</t>
  </si>
  <si>
    <t>7,6+1,9+6,4+6,4</t>
  </si>
  <si>
    <t>6</t>
  </si>
  <si>
    <t>113201112</t>
  </si>
  <si>
    <t>Vytrhání obrub silničních ležatých</t>
  </si>
  <si>
    <t>-1068237010</t>
  </si>
  <si>
    <t>Vytrhání obrub s vybouráním lože, s přemístěním hmot na skládku na vzdálenost do 3 m nebo s naložením na dopravní prostředek silničních ležatých</t>
  </si>
  <si>
    <t>21,7+5,2+2,5+4,4+4,2+39,6+14,4+8,3+2,6+4,35+3,4</t>
  </si>
  <si>
    <t>7</t>
  </si>
  <si>
    <t>114203101</t>
  </si>
  <si>
    <t>Rozebrání dlažeb z lomového kamene nebo betonových tvárnic na sucho</t>
  </si>
  <si>
    <t>m3</t>
  </si>
  <si>
    <t>-462492441</t>
  </si>
  <si>
    <t>Rozebrání dlažeb nebo záhozů s naložením na dopravní prostředek dlažeb z lomového kamene nebo betonových tvárnic na sucho nebo se spárami vyplněnými pískem nebo drnem</t>
  </si>
  <si>
    <t>10,4+1,9+9,7+10,4</t>
  </si>
  <si>
    <t>8</t>
  </si>
  <si>
    <t>114203103</t>
  </si>
  <si>
    <t>Rozebrání dlažeb z lomového kamene nebo betonových tvárnic do cementové malty</t>
  </si>
  <si>
    <t>1514136221</t>
  </si>
  <si>
    <t>Rozebrání dlažeb nebo záhozů s naložením na dopravní prostředek dlažeb z lomového kamene nebo betonových tvárnic do cementové malty se spárami zalitými cementovou maltou</t>
  </si>
  <si>
    <t>13,7+6,05*0,2+0,65*0,2+6,2*0,2</t>
  </si>
  <si>
    <t>9</t>
  </si>
  <si>
    <t>114203201</t>
  </si>
  <si>
    <t>Očištění lomového kamene nebo betonových tvárnic od hlíny nebo písku</t>
  </si>
  <si>
    <t>-1602896039</t>
  </si>
  <si>
    <t>Očištění lomového kamene nebo betonových tvárnic získaných při rozebrání dlažeb, záhozů, rovnanin a soustřeďovacích staveb od hlíny nebo písku</t>
  </si>
  <si>
    <t>10</t>
  </si>
  <si>
    <t>114203202</t>
  </si>
  <si>
    <t>Očištění lomového kamene nebo betonových tvárnic od malty</t>
  </si>
  <si>
    <t>-905621658</t>
  </si>
  <si>
    <t>Očištění lomového kamene nebo betonových tvárnic získaných při rozebrání dlažeb, záhozů, rovnanin a soustřeďovacích staveb od malty</t>
  </si>
  <si>
    <t>11</t>
  </si>
  <si>
    <t>162301421</t>
  </si>
  <si>
    <t>Vodorovné přemístění pařezů do 5 km D do 300 mm</t>
  </si>
  <si>
    <t>-1460658578</t>
  </si>
  <si>
    <t>Vodorovné přemístění větví, kmenů nebo pařezů s naložením, složením a dopravou do 5000 m pařezů kmenů, průměru přes 100 do 300 mm</t>
  </si>
  <si>
    <t>12</t>
  </si>
  <si>
    <t>162301422</t>
  </si>
  <si>
    <t>Vodorovné přemístění pařezů do 5 km D do 500 mm</t>
  </si>
  <si>
    <t>-1385489512</t>
  </si>
  <si>
    <t>Vodorovné přemístění větví, kmenů nebo pařezů s naložením, složením a dopravou do 5000 m pařezů kmenů, průměru přes 300 do 500 mm</t>
  </si>
  <si>
    <t>13</t>
  </si>
  <si>
    <t>162301423</t>
  </si>
  <si>
    <t>Vodorovné přemístění pařezů do 5 km D do 700 mm</t>
  </si>
  <si>
    <t>-1235631862</t>
  </si>
  <si>
    <t>Vodorovné přemístění větví, kmenů nebo pařezů s naložením, složením a dopravou do 5000 m pařezů kmenů, průměru přes 500 do 700 mm</t>
  </si>
  <si>
    <t>14</t>
  </si>
  <si>
    <t>162301921</t>
  </si>
  <si>
    <t>Příplatek k vodorovnému přemístění pařezů D 300 mm ZKD 5 km</t>
  </si>
  <si>
    <t>596327478</t>
  </si>
  <si>
    <t>Vodorovné přemístění větví, kmenů nebo pařezů s naložením, složením a dopravou Příplatek k cenám za každých dalších i započatých 5000 m přes 5000 m pařezů kmenů, průměru přes 100 do 300 mm</t>
  </si>
  <si>
    <t>2*2 'Přepočtené koeficientem množství</t>
  </si>
  <si>
    <t>162301922</t>
  </si>
  <si>
    <t>Příplatek k vodorovnému přemístění pařezů D 500 mm ZKD 5 km</t>
  </si>
  <si>
    <t>-1540331342</t>
  </si>
  <si>
    <t>Vodorovné přemístění větví, kmenů nebo pařezů s naložením, složením a dopravou Příplatek k cenám za každých dalších i započatých 5000 m přes 5000 m pařezů kmenů, průměru přes 300 do 500 mm</t>
  </si>
  <si>
    <t>16</t>
  </si>
  <si>
    <t>162301923</t>
  </si>
  <si>
    <t>Příplatek k vodorovnému přemístění pařezů D 700 mm ZKD 5 km</t>
  </si>
  <si>
    <t>-1459213097</t>
  </si>
  <si>
    <t>Vodorovné přemístění větví, kmenů nebo pařezů s naložením, složením a dopravou Příplatek k cenám za každých dalších i započatých 5000 m přes 5000 m pařezů kmenů, průměru přes 500 do 700 mm</t>
  </si>
  <si>
    <t>1*2 'Přepočtené koeficientem množství</t>
  </si>
  <si>
    <t>Ostatní konstrukce a práce, bourání</t>
  </si>
  <si>
    <t>17</t>
  </si>
  <si>
    <t>966006132</t>
  </si>
  <si>
    <t>Odstranění značek dopravních nebo orientačních se sloupky s betonovými patkami</t>
  </si>
  <si>
    <t>713563944</t>
  </si>
  <si>
    <t>Odstranění dopravních nebo orientačních značek se sloupkem s uložením hmot na vzdálenost do 20 m nebo s naložením na dopravní prostředek, se zásypem jam a jeho zhutněním s betonovou patkou</t>
  </si>
  <si>
    <t>18</t>
  </si>
  <si>
    <t>966006211</t>
  </si>
  <si>
    <t>Odstranění svislých dopravních značek ze sloupů, sloupků nebo konzol</t>
  </si>
  <si>
    <t>1207021734</t>
  </si>
  <si>
    <t>Odstranění (demontáž) svislých dopravních značek s odklizením materiálu na skládku na vzdálenost do 20 m nebo s naložením na dopravní prostředek ze sloupů, sloupků nebo konzol</t>
  </si>
  <si>
    <t>19</t>
  </si>
  <si>
    <t>966072822</t>
  </si>
  <si>
    <t>Rozebrání oplocení z vlnitého nebo profilového plechu hmotnosti do 50 kg</t>
  </si>
  <si>
    <t>2143057363</t>
  </si>
  <si>
    <t>Rozebrání oplocení z dílců plechových vlnitých nebo profilovaných, hmotnosti 1m oplocení přes 30 do 50 kg</t>
  </si>
  <si>
    <t>3,4+8,5</t>
  </si>
  <si>
    <t>20</t>
  </si>
  <si>
    <t>966073813</t>
  </si>
  <si>
    <t>Rozebrání vrat a vrátek k oplocení plochy do 20 m2</t>
  </si>
  <si>
    <t>-19771112</t>
  </si>
  <si>
    <t>Rozebrání vrat a vrátek k oplocení plochy jednotlivě přes 10 do 20 m2</t>
  </si>
  <si>
    <t>981513116</t>
  </si>
  <si>
    <t>Demolice konstrukcí objektů z betonu prostého těžkou mechanizací</t>
  </si>
  <si>
    <t>1742296427</t>
  </si>
  <si>
    <t>Demolice konstrukcí objektů těžkými mechanizačními prostředky konstrukcí z betonu prostého</t>
  </si>
  <si>
    <t>8*0,6*0,6*1</t>
  </si>
  <si>
    <t>997</t>
  </si>
  <si>
    <t>Přesun sutě</t>
  </si>
  <si>
    <t>22</t>
  </si>
  <si>
    <t>997006551</t>
  </si>
  <si>
    <t>Hrubé urovnání suti na skládce bez zhutnění</t>
  </si>
  <si>
    <t>t</t>
  </si>
  <si>
    <t>-1382473014</t>
  </si>
  <si>
    <t>80+84,602+0,14</t>
  </si>
  <si>
    <t>23</t>
  </si>
  <si>
    <t>997013811</t>
  </si>
  <si>
    <t>Poplatek za uložení stavebního dřevěného odpadu na skládce (skládkovné)</t>
  </si>
  <si>
    <t>258250177</t>
  </si>
  <si>
    <t>Poplatek za uložení stavebního odpadu na skládce (skládkovné) dřevěného</t>
  </si>
  <si>
    <t>(2*20+2*30+1*40)/1000</t>
  </si>
  <si>
    <t>24</t>
  </si>
  <si>
    <t>997221561</t>
  </si>
  <si>
    <t>Vodorovná doprava suti z kusových materiálů do 1 km</t>
  </si>
  <si>
    <t>-462892259</t>
  </si>
  <si>
    <t>Vodorovná doprava suti bez naložení, ale se složením a s hrubým urovnáním z kusových materiálů, na vzdálenost do 1 km</t>
  </si>
  <si>
    <t>84,602+80</t>
  </si>
  <si>
    <t>25</t>
  </si>
  <si>
    <t>997221569</t>
  </si>
  <si>
    <t>Příplatek ZKD 1 km u vodorovné dopravy suti z kusových materiálů</t>
  </si>
  <si>
    <t>-1107594071</t>
  </si>
  <si>
    <t>Vodorovná doprava suti bez naložení, ale se složením a s hrubým urovnáním Příplatek k ceně za každý další i započatý 1 km přes 1 km</t>
  </si>
  <si>
    <t>164,602</t>
  </si>
  <si>
    <t>164,602*14 'Přepočtené koeficientem množství</t>
  </si>
  <si>
    <t>26</t>
  </si>
  <si>
    <t>997221612</t>
  </si>
  <si>
    <t>Nakládání vybouraných hmot na dopravní prostředky pro vodorovnou dopravu</t>
  </si>
  <si>
    <t>717433801</t>
  </si>
  <si>
    <t>Nakládání na dopravní prostředky pro vodorovnou dopravu vybouraných hmot</t>
  </si>
  <si>
    <t>80</t>
  </si>
  <si>
    <t>27</t>
  </si>
  <si>
    <t>997221815</t>
  </si>
  <si>
    <t>Poplatek za uložení betonového odpadu na skládce (skládkovné)</t>
  </si>
  <si>
    <t>2137759340</t>
  </si>
  <si>
    <t>Poplatek za uložení stavebního odpadu na skládce (skládkovné) betonového</t>
  </si>
  <si>
    <t>84,602-39,831+80</t>
  </si>
  <si>
    <t>28</t>
  </si>
  <si>
    <t>997221845</t>
  </si>
  <si>
    <t>Poplatek za uložení odpadu z asfaltových povrchů na skládce (skládkovné)</t>
  </si>
  <si>
    <t>-88277256</t>
  </si>
  <si>
    <t>Poplatek za uložení stavebního odpadu na skládce (skládkovné) z asfaltových povrchů</t>
  </si>
  <si>
    <t>39,831</t>
  </si>
  <si>
    <t>998</t>
  </si>
  <si>
    <t>Přesun hmot</t>
  </si>
  <si>
    <t>29</t>
  </si>
  <si>
    <t>998223011</t>
  </si>
  <si>
    <t>Přesun hmot pro pozemní komunikace s krytem dlážděným</t>
  </si>
  <si>
    <t>-1704546699</t>
  </si>
  <si>
    <t>Přesun hmot pro pozemní komunikace s krytem dlážděným dopravní vzdálenost do 200 m jakékoliv délky objektu</t>
  </si>
  <si>
    <t>30</t>
  </si>
  <si>
    <t>998223091</t>
  </si>
  <si>
    <t>Příplatek k přesunu hmot pro pozemní komunikace s krytem dlážděným za zvětšený přesun do 1000 m</t>
  </si>
  <si>
    <t>-2121342995</t>
  </si>
  <si>
    <t>Přesun hmot pro pozemní komunikace s krytem dlážděným Příplatek k ceně za zvětšený přesun přes vymezenou největší dopravní vzdálenost do 1000 m</t>
  </si>
  <si>
    <t>VRN</t>
  </si>
  <si>
    <t>Vedlejší rozpočtové náklady</t>
  </si>
  <si>
    <t>VRN1</t>
  </si>
  <si>
    <t>Průzkumné, geodetické a projektové práce</t>
  </si>
  <si>
    <t>31</t>
  </si>
  <si>
    <t>011403000</t>
  </si>
  <si>
    <t>Průzkum výskytu nebezpečných látek bez rozlišení</t>
  </si>
  <si>
    <t>ks</t>
  </si>
  <si>
    <t>1024</t>
  </si>
  <si>
    <t>-1946923550</t>
  </si>
  <si>
    <t>Průzkumné, geodetické a projektové práce průzkumné práce průzkum výskytu nebezpečných látek bez rozlišení</t>
  </si>
  <si>
    <t>VRN2</t>
  </si>
  <si>
    <t>Příprava staveniště</t>
  </si>
  <si>
    <t>32</t>
  </si>
  <si>
    <t>R01</t>
  </si>
  <si>
    <t>Odstranění chemické látky v sudu a jeji likvidace (bude upřasněno po provedení průzkumu)</t>
  </si>
  <si>
    <t>l</t>
  </si>
  <si>
    <t>801032266</t>
  </si>
  <si>
    <t>200</t>
  </si>
  <si>
    <t>Ž01</t>
  </si>
  <si>
    <t>žula 200x200</t>
  </si>
  <si>
    <t>620,5</t>
  </si>
  <si>
    <t>ž02</t>
  </si>
  <si>
    <t>žula 100x100</t>
  </si>
  <si>
    <t>1006,21</t>
  </si>
  <si>
    <t>ž03</t>
  </si>
  <si>
    <t>žula 50x50</t>
  </si>
  <si>
    <t>250,05</t>
  </si>
  <si>
    <t>obž01</t>
  </si>
  <si>
    <t>žulová obruba</t>
  </si>
  <si>
    <t>292,3</t>
  </si>
  <si>
    <t>obž02</t>
  </si>
  <si>
    <t>odruba žulová r3m</t>
  </si>
  <si>
    <t>19,05</t>
  </si>
  <si>
    <t>obž03</t>
  </si>
  <si>
    <t>obruba žula r0,5m</t>
  </si>
  <si>
    <t>1,5</t>
  </si>
  <si>
    <t>obž04</t>
  </si>
  <si>
    <t>obruba žulová r6m</t>
  </si>
  <si>
    <t>10,6</t>
  </si>
  <si>
    <t>02 - SO 01 - Komunikace</t>
  </si>
  <si>
    <t>obž05</t>
  </si>
  <si>
    <t>obruba žula chodík</t>
  </si>
  <si>
    <t>148,45</t>
  </si>
  <si>
    <t>DR01</t>
  </si>
  <si>
    <t>DRENÁŽ</t>
  </si>
  <si>
    <t>125,7</t>
  </si>
  <si>
    <t>DR02</t>
  </si>
  <si>
    <t>139,5</t>
  </si>
  <si>
    <t>KČ01</t>
  </si>
  <si>
    <t>KAČÍREK</t>
  </si>
  <si>
    <t>24,45</t>
  </si>
  <si>
    <t>ŠD01</t>
  </si>
  <si>
    <t>ŠD</t>
  </si>
  <si>
    <t>535,85</t>
  </si>
  <si>
    <t>DL01</t>
  </si>
  <si>
    <t>DLAŽBA BETONOVÁ</t>
  </si>
  <si>
    <t>42,25</t>
  </si>
  <si>
    <t>VÝK02</t>
  </si>
  <si>
    <t>Výkop rýhy</t>
  </si>
  <si>
    <t>22,32</t>
  </si>
  <si>
    <t>VÝK01</t>
  </si>
  <si>
    <t>VÝKOP ZEMNÍKU</t>
  </si>
  <si>
    <t>1080,454</t>
  </si>
  <si>
    <t>NASYP01</t>
  </si>
  <si>
    <t>Násyp</t>
  </si>
  <si>
    <t>22,25</t>
  </si>
  <si>
    <t>DL02</t>
  </si>
  <si>
    <t>Dlažba pro pěší slepecká</t>
  </si>
  <si>
    <t>6,55</t>
  </si>
  <si>
    <t xml:space="preserve">    2 - Zakládání</t>
  </si>
  <si>
    <t xml:space="preserve">    5 - Komunikace pozemní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</si>
  <si>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</si>
  <si>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</si>
  <si>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</si>
  <si>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>121101102</t>
  </si>
  <si>
    <t>Sejmutí ornice s přemístěním na vzdálenost do 100 m</t>
  </si>
  <si>
    <t>99036779</t>
  </si>
  <si>
    <t>Sejmutí ornice nebo lesní půdy s vodorovným přemístěním na hromady v místě upotřebení nebo na dočasné či trvalé skládky se složením, na vzdálenost přes 50 do 100 m</t>
  </si>
  <si>
    <t>(973,2+174,45)*0,15</t>
  </si>
  <si>
    <t>122201403</t>
  </si>
  <si>
    <t>Vykopávky v zemníku na suchu v hornině tř. 3 objem do 5000 m3</t>
  </si>
  <si>
    <t>1654173233</t>
  </si>
  <si>
    <t>Vykopávky v zemnících na suchu s přehozením výkopku na vzdálenost do 3 m nebo s naložením na dopravní prostředek v hornině tř. 3 přes 1 000 do 5 000 m3</t>
  </si>
  <si>
    <t>12,41*36,56+6,01*20,67+10,51*17,6+9,16+17,85+11,14*26,08</t>
  </si>
  <si>
    <t>122201409</t>
  </si>
  <si>
    <t>Příplatek za lepivost u vykopávek v zemníku na suchu v hornině tř. 3</t>
  </si>
  <si>
    <t>2144610662</t>
  </si>
  <si>
    <t>Vykopávky v zemnících na suchu s přehozením výkopku na vzdálenost do 3 m nebo s naložením na dopravní prostředek v hornině tř. 3 Příplatek k cenám za lepivost horniny tř. 3</t>
  </si>
  <si>
    <t>132201101</t>
  </si>
  <si>
    <t>Hloubení rýh š do 600 mm v hornině tř. 3 objemu do 100 m3</t>
  </si>
  <si>
    <t>1715188590</t>
  </si>
  <si>
    <t>Hloubení zapažených i nezapažených rýh šířky do 600 mm s urovnáním dna do předepsaného profilu a spádu v hornině tř. 3 do 100 m3</t>
  </si>
  <si>
    <t>0,16*DR02</t>
  </si>
  <si>
    <t>132201109</t>
  </si>
  <si>
    <t>Příplatek za lepivost k hloubení rýh š do 600 mm v hornině tř. 3</t>
  </si>
  <si>
    <t>810008494</t>
  </si>
  <si>
    <t>Hloubení zapažených i nezapažených rýh šířky do 600 mm s urovnáním dna do předepsaného profilu a spádu v hornině tř. 3 Příplatek k cenám za lepivost horniny tř. 3</t>
  </si>
  <si>
    <t>171101102</t>
  </si>
  <si>
    <t>Uložení sypaniny z hornin soudržných do násypů zhutněných na 96 % PS</t>
  </si>
  <si>
    <t>2005167068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</si>
  <si>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</si>
  <si>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0,85+21,4</t>
  </si>
  <si>
    <t>181111121</t>
  </si>
  <si>
    <t>Plošná úprava terénu do 500 m2 zemina tř 1 až 4 nerovnosti do 150 mm v rovinně a svahu do 1:5</t>
  </si>
  <si>
    <t>1595642437</t>
  </si>
  <si>
    <t>Plošná úprava terénu v zemině tř. 1 až 4 s urovnáním povrchu bez doplnění ornice souvislé plochy do 500 m2 při nerovnostech terénu přes 100 do 150 mm v rovině nebo na svahu do 1:5</t>
  </si>
  <si>
    <t>97,5+43,8+107,6+10,0</t>
  </si>
  <si>
    <t>181301102</t>
  </si>
  <si>
    <t>Rozprostření ornice tl vrstvy do 150 mm pl do 500 m2 v rovině nebo ve svahu do 1:5</t>
  </si>
  <si>
    <t>-1814279122</t>
  </si>
  <si>
    <t>Rozprostření a urovnání ornice v rovině nebo ve svahu sklonu do 1:5 při souvislé ploše do 500 m2, tl. vrstvy přes 100 do 150 mm</t>
  </si>
  <si>
    <t>181411131</t>
  </si>
  <si>
    <t>Založení parkového trávníku výsevem plochy do 1000 m2 v rovině a ve svahu do 1:5</t>
  </si>
  <si>
    <t>1885694514</t>
  </si>
  <si>
    <t>Založení trávníku na půdě předem připravené plochy do 1000 m2 výsevem včetně utažení parkového v rovině nebo na svahu do 1:5</t>
  </si>
  <si>
    <t>181411132</t>
  </si>
  <si>
    <t>Založení parkového trávníku výsevem plochy do 1000 m2 ve svahu do 1:2</t>
  </si>
  <si>
    <t>-97566175</t>
  </si>
  <si>
    <t>Založení trávníku na půdě předem připravené plochy do 1000 m2 výsevem včetně utažení parkového na svahu přes 1:5 do 1:2</t>
  </si>
  <si>
    <t>87,5</t>
  </si>
  <si>
    <t>M</t>
  </si>
  <si>
    <t>005724100</t>
  </si>
  <si>
    <t>osivo směs travní parková</t>
  </si>
  <si>
    <t>kg</t>
  </si>
  <si>
    <t>-128568191</t>
  </si>
  <si>
    <t>87,5+97,5+43,8+107,6+10,0</t>
  </si>
  <si>
    <t>346,4*0,015 'Přepočtené koeficientem množství</t>
  </si>
  <si>
    <t>182301122</t>
  </si>
  <si>
    <t>Rozprostření ornice pl do 500 m2 ve svahu přes 1:5 tl vrstvy do 150 mm</t>
  </si>
  <si>
    <t>-99589262</t>
  </si>
  <si>
    <t>Rozprostření a urovnání ornice ve svahu sklonu přes 1:5 při souvislé ploše do 500 m2, tl. vrstvy přes 100 do 150 mm</t>
  </si>
  <si>
    <t>181951102</t>
  </si>
  <si>
    <t>Úprava pláně v hornině tř. 1 až 4 se zhutněním</t>
  </si>
  <si>
    <t>1803957315</t>
  </si>
  <si>
    <t>Úprava pláně vyrovnáním výškových rozdílů v hornině tř. 1 až 4 se zhutněním</t>
  </si>
  <si>
    <t>Ž01+Ž02+Ž03+DL01</t>
  </si>
  <si>
    <t>162701105</t>
  </si>
  <si>
    <t>Vodorovné přemístění do 10000 m výkopku/sypaniny z horniny tř. 1 až 4</t>
  </si>
  <si>
    <t>-1573861998</t>
  </si>
  <si>
    <t>Vodorovné přemístění výkopku nebo sypaniny po suchu na obvyklém dopravním prostředku, bez naložení výkopku, avšak se složením bez rozhrnutí z horniny tř. 1 až 4 na vzdálenost přes 9 000 do 10 000 m</t>
  </si>
  <si>
    <t>VÝK01+VÝK02-NASYP01</t>
  </si>
  <si>
    <t>162701109</t>
  </si>
  <si>
    <t>Příplatek k vodorovnému přemístění výkopku/sypaniny z horniny tř. 1 až 4 ZKD 1000 m přes 10000 m</t>
  </si>
  <si>
    <t>147686566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</si>
  <si>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</si>
  <si>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171201201</t>
  </si>
  <si>
    <t>Uložení sypaniny na skládky</t>
  </si>
  <si>
    <t>-814800274</t>
  </si>
  <si>
    <t>171201211</t>
  </si>
  <si>
    <t>Poplatek za uložení odpadu ze sypaniny na skládce (skládkovné)</t>
  </si>
  <si>
    <t>-1424148873</t>
  </si>
  <si>
    <t>Uložení sypaniny poplatek za uložení sypaniny na skládce (skládkovné)</t>
  </si>
  <si>
    <t>(VÝK01+VÝK02-NASYP01)*1,8</t>
  </si>
  <si>
    <t>Zakládání</t>
  </si>
  <si>
    <t>211971121</t>
  </si>
  <si>
    <t>Zřízení opláštění žeber nebo trativodů geotextilií v rýze nebo zářezu sklonu přes 1:2 š do 2,5 m</t>
  </si>
  <si>
    <t>-311211502</t>
  </si>
  <si>
    <t>Zřízení opláštění výplně z geotextilie odvodňovacích žeber nebo trativodů v rýze nebo zářezu se stěnami svislými nebo šikmými o sklonu přes 1:2 při rozvinuté šířce opláštění do 2,5 m</t>
  </si>
  <si>
    <t>DR01*0,85+DR02*1,85</t>
  </si>
  <si>
    <t>693111460</t>
  </si>
  <si>
    <t>geotextilie netkaná PP 300 g/m2 do š 8,8 m</t>
  </si>
  <si>
    <t>642699274</t>
  </si>
  <si>
    <t>212752211</t>
  </si>
  <si>
    <t>Trativod z drenážních trubek plastových flexibilních D do 65 mm včetně lože otevřený výkop</t>
  </si>
  <si>
    <t>359599397</t>
  </si>
  <si>
    <t>Trativody z drenážních trubek se zřízením štěrkopískového lože pod trubky a s jejich obsypem v průměrném celkovém množství do 0,15 m3/m v otevřeném výkopu z trubek plastových flexibilních D do 65 mm</t>
  </si>
  <si>
    <t>94,1+8+23,6</t>
  </si>
  <si>
    <t>212752213</t>
  </si>
  <si>
    <t>Trativod z drenážních trubek plastových flexibilních D do 160 mm včetně lože otevřený výkop</t>
  </si>
  <si>
    <t>138711947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</si>
  <si>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</si>
  <si>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Komunikace pozemní</t>
  </si>
  <si>
    <t>564841111</t>
  </si>
  <si>
    <t>Podklad ze štěrkodrtě ŠD tl 120 mm</t>
  </si>
  <si>
    <t>1475412185</t>
  </si>
  <si>
    <t>Podklad ze štěrkodrti ŠD s rozprostřením a zhutněním, po zhutnění tl. 120 mm</t>
  </si>
  <si>
    <t>Ž02-ŠD01</t>
  </si>
  <si>
    <t>564861111</t>
  </si>
  <si>
    <t>Podklad ze štěrkodrtě ŠD tl 200 mm</t>
  </si>
  <si>
    <t>1233972122</t>
  </si>
  <si>
    <t>Podklad ze štěrkodrti ŠD s rozprostřením a zhutněním, po zhutnění tl. 200 mm</t>
  </si>
  <si>
    <t>564871111</t>
  </si>
  <si>
    <t>Podklad ze štěrkodrtě ŠD tl 250 mm</t>
  </si>
  <si>
    <t>-2076890404</t>
  </si>
  <si>
    <t>Podklad ze štěrkodrti ŠD s rozprostřením a zhutněním, po zhutnění tl. 250 mm</t>
  </si>
  <si>
    <t>Ž03+100,7*0,2+DL01</t>
  </si>
  <si>
    <t>564871112</t>
  </si>
  <si>
    <t>Podklad ze štěrkodrtě ŠD tl. 260 mm</t>
  </si>
  <si>
    <t>277728302</t>
  </si>
  <si>
    <t>Podklad ze štěrkodrti ŠD s rozprostřením a zhutněním, po zhutnění tl. 260 mm</t>
  </si>
  <si>
    <t>564871115</t>
  </si>
  <si>
    <t>Podklad ze štěrkodrtě ŠD tl. 290 mm</t>
  </si>
  <si>
    <t>-1495464291</t>
  </si>
  <si>
    <t>Podklad ze štěrkodrti ŠD s rozprostřením a zhutněním, po zhutnění tl. 290 mm</t>
  </si>
  <si>
    <t>559,9</t>
  </si>
  <si>
    <t>564962113</t>
  </si>
  <si>
    <t>Podklad z mechanicky zpevněného kameniva MZK tl 220 mm</t>
  </si>
  <si>
    <t>-455325556</t>
  </si>
  <si>
    <t>Podklad z mechanicky zpevněného kameniva MZK (minerální beton) s rozprostřením a s hutněním, po zhutnění tl. 220 mm</t>
  </si>
  <si>
    <t>564972123</t>
  </si>
  <si>
    <t>Podklad z mechanicky zpevněného kameniva MZK tl 320 mm</t>
  </si>
  <si>
    <t>-989012604</t>
  </si>
  <si>
    <t>Podklad z mechanicky zpevněného kameniva MZK (minerální beton) s rozprostřením a s hutněním, po zhutnění tl. 320 mm</t>
  </si>
  <si>
    <t>Ž02</t>
  </si>
  <si>
    <t>591111111</t>
  </si>
  <si>
    <t>Kladení dlažby z kostek velkých z kamene do lože z kameniva těženého tl 50 mm</t>
  </si>
  <si>
    <t>-1969813003</t>
  </si>
  <si>
    <t>Kladení dlažby z kostek s provedením lože do tl. 50 mm, s vyplněním spár, s dvojím beraněním a se smetením přebytečného materiálu na krajnici velkých z kamene, do lože z kameniva těženého</t>
  </si>
  <si>
    <t>559,9+60,6</t>
  </si>
  <si>
    <t>583801590</t>
  </si>
  <si>
    <t>kostka dlažební velká, žula velikost 15/17 třída II šedá</t>
  </si>
  <si>
    <t>-1990670560</t>
  </si>
  <si>
    <t>ž01</t>
  </si>
  <si>
    <t>620,5*0,333 'Přepočtené koeficientem množství</t>
  </si>
  <si>
    <t>591211111</t>
  </si>
  <si>
    <t>Kladení dlažby z kostek drobných z kamene do lože z kameniva těženého tl 50 mm</t>
  </si>
  <si>
    <t>-757184362</t>
  </si>
  <si>
    <t>Kladení dlažby z kostek s provedením lože do tl. 50 mm, s vyplněním spár, s dvojím beraněním a se smetením přebytečného materiálu na krajnici drobných z kamene, do lože z kameniva těženého</t>
  </si>
  <si>
    <t>998,95+18,4*0,2+17,9*0,2</t>
  </si>
  <si>
    <t>583801100</t>
  </si>
  <si>
    <t>kostka dlažební drobná, žula, I.jakost, velikost 10 cm</t>
  </si>
  <si>
    <t>1300270479</t>
  </si>
  <si>
    <t>1006,21*0,2 'Přepočtené koeficientem množství</t>
  </si>
  <si>
    <t>33</t>
  </si>
  <si>
    <t>591411111</t>
  </si>
  <si>
    <t>Kladení dlažby z mozaiky jednobarevné komunikací pro pěší lože z kameniva</t>
  </si>
  <si>
    <t>-1196543705</t>
  </si>
  <si>
    <t>Kladení dlažby z mozaiky komunikací pro pěší s vyplněním spár, s dvojím beraněním a se smetením přebytečného materiálu na vzdálenost do 3 m jednobarevné, s ložem tl. do 40 mm z kameniva</t>
  </si>
  <si>
    <t>215,5+1,4+19,25+7,05+6,85</t>
  </si>
  <si>
    <t>34</t>
  </si>
  <si>
    <t>583800100</t>
  </si>
  <si>
    <t>mozaika dlažební, žula 4/6 cm šedá</t>
  </si>
  <si>
    <t>380079831</t>
  </si>
  <si>
    <t>ž03*0,05*2</t>
  </si>
  <si>
    <t>35</t>
  </si>
  <si>
    <t>596211110</t>
  </si>
  <si>
    <t>Kladení zámkové dlažby komunikací pro pěší tl 60 mm skupiny A pl do 50 m2</t>
  </si>
  <si>
    <t>-503047249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</si>
  <si>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do 50 m2</t>
  </si>
  <si>
    <t>13,65+6,4+10,65+5,0+DL02</t>
  </si>
  <si>
    <t>36</t>
  </si>
  <si>
    <t>592450400</t>
  </si>
  <si>
    <t>dlažba zámková profilová základní 23x14x6 cm přírodní</t>
  </si>
  <si>
    <t>1088568813</t>
  </si>
  <si>
    <t>DL01-DL02</t>
  </si>
  <si>
    <t>37</t>
  </si>
  <si>
    <t>596211114</t>
  </si>
  <si>
    <t>Příplatek za kombinaci dvou barev u kladení betonových dlažeb komunikací pro pěší tl 60 mm skupiny A</t>
  </si>
  <si>
    <t>1808922932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</si>
  <si>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Příplatek k cenám dvou barev za dlažbu z prvků</t>
  </si>
  <si>
    <t>1,35+1,4+1,35+2,05+1*0,4</t>
  </si>
  <si>
    <t>38</t>
  </si>
  <si>
    <t>592451200</t>
  </si>
  <si>
    <t>dlažba skladebná betonová slepecká 20x10x6 cm barevná</t>
  </si>
  <si>
    <t>1901415282</t>
  </si>
  <si>
    <t>39</t>
  </si>
  <si>
    <t>596811220</t>
  </si>
  <si>
    <t>Kladení betonové dlažby komunikací pro pěší do lože z kameniva vel do 0,25 m2 plochy do 50 m2</t>
  </si>
  <si>
    <t>-913009530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</si>
  <si>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do 50 m2</t>
  </si>
  <si>
    <t>1*0,4</t>
  </si>
  <si>
    <t>40</t>
  </si>
  <si>
    <t>583814350</t>
  </si>
  <si>
    <t>deska dlažební, žula leštěná, tl 5 cm do 0,24 m2</t>
  </si>
  <si>
    <t>1682760172</t>
  </si>
  <si>
    <t>41</t>
  </si>
  <si>
    <t>599141111</t>
  </si>
  <si>
    <t>Vyplnění spár mezi silničními dílci živičnou zálivkou</t>
  </si>
  <si>
    <t>133234612</t>
  </si>
  <si>
    <t>Vyplnění spár mezi silničními dílci jakékoliv tloušťky živičnou zálivkou</t>
  </si>
  <si>
    <t>18,37+17,88</t>
  </si>
  <si>
    <t>Úpravy povrchů, podlahy a osazování výplní</t>
  </si>
  <si>
    <t>42</t>
  </si>
  <si>
    <t>637121113</t>
  </si>
  <si>
    <t>Okapový chodník z kačírku tl 200 mm s udusáním</t>
  </si>
  <si>
    <t>-676511641</t>
  </si>
  <si>
    <t>Okapový chodník z kameniva s udusáním a urovnáním povrchu z kačírku tl. 200 mm</t>
  </si>
  <si>
    <t>12,2+12,25</t>
  </si>
  <si>
    <t>43</t>
  </si>
  <si>
    <t>914111111</t>
  </si>
  <si>
    <t>Montáž svislé dopravní značky do velikosti 1 m2 objímkami na sloupek nebo konzolu</t>
  </si>
  <si>
    <t>-401897655</t>
  </si>
  <si>
    <t>Montáž svislé dopravní značky základní velikosti do 1 m2 objímkami na sloupky nebo konzoly</t>
  </si>
  <si>
    <t>44</t>
  </si>
  <si>
    <t>404455120</t>
  </si>
  <si>
    <t>značka dopravní svislá retroreflexní fólie tř. 1, FeZn-Al rám., 500 x 500 mm</t>
  </si>
  <si>
    <t>1467939769</t>
  </si>
  <si>
    <t>2+1+1</t>
  </si>
  <si>
    <t>45</t>
  </si>
  <si>
    <t>404455380</t>
  </si>
  <si>
    <t>značka dopravní svislá retroreflexní fólie tř. 1, FeZn-Al rám., D 500 mm</t>
  </si>
  <si>
    <t>-830016117</t>
  </si>
  <si>
    <t>1+2+3+1+2</t>
  </si>
  <si>
    <t>46</t>
  </si>
  <si>
    <t>404454780</t>
  </si>
  <si>
    <t>značka dopravní svislá retroreflexní fólie tř. 1, FeZn prolis, D 700 mm</t>
  </si>
  <si>
    <t>479962145</t>
  </si>
  <si>
    <t>1+1</t>
  </si>
  <si>
    <t>47</t>
  </si>
  <si>
    <t>404455350</t>
  </si>
  <si>
    <t>značka dopravní svislá retroreflexní fólie tř. 1, FeZn-Al rám., 500 x 700 mm</t>
  </si>
  <si>
    <t>688201217</t>
  </si>
  <si>
    <t>48</t>
  </si>
  <si>
    <t>914511111</t>
  </si>
  <si>
    <t>Montáž sloupku dopravních značek délky do 3,5 m s betonovým základem</t>
  </si>
  <si>
    <t>-764539752</t>
  </si>
  <si>
    <t>Montáž sloupku dopravních značek délky do 3,5 m do betonového základu</t>
  </si>
  <si>
    <t>49</t>
  </si>
  <si>
    <t>404452250</t>
  </si>
  <si>
    <t>sloupek Zn 60 - 350</t>
  </si>
  <si>
    <t>-200154069</t>
  </si>
  <si>
    <t>50</t>
  </si>
  <si>
    <t>404452530</t>
  </si>
  <si>
    <t>víčko plastové na sloupek 60</t>
  </si>
  <si>
    <t>667185840</t>
  </si>
  <si>
    <t>51</t>
  </si>
  <si>
    <t>916111113</t>
  </si>
  <si>
    <t>Osazení obruby z velkých kostek s boční opěrou do lože z betonu prostého</t>
  </si>
  <si>
    <t>41493737</t>
  </si>
  <si>
    <t>Osazení silniční obruby z dlažebních kostek v jedné řadě s ložem tl. přes 50 do 100 mm, s vyplněním a zatřením spár cementovou maltou z velkých kostek s boční opěrou z betonu prostého tř. C 12/15, do lože z betonu prostého téže značky</t>
  </si>
  <si>
    <t>38,4+123,6+130,3</t>
  </si>
  <si>
    <t>52</t>
  </si>
  <si>
    <t>583803430</t>
  </si>
  <si>
    <t>obrubník kamenný přímý, (bPP) žula, OP4 20x25</t>
  </si>
  <si>
    <t>-341055622</t>
  </si>
  <si>
    <t>obrubník kamenný přímý, žula, 20x25</t>
  </si>
  <si>
    <t>obž01-obž02-obž03-obž04</t>
  </si>
  <si>
    <t>53</t>
  </si>
  <si>
    <t>583804260</t>
  </si>
  <si>
    <t>obrubník kamenný obloukový , (bPP) žula, r=1÷3 m OP4 20x25</t>
  </si>
  <si>
    <t>1014822735</t>
  </si>
  <si>
    <t>obrubník kamenný obloukový , žula, r=1÷3 m 20x25</t>
  </si>
  <si>
    <t>4,8+5+4,85+4,4</t>
  </si>
  <si>
    <t>54</t>
  </si>
  <si>
    <t>583804160</t>
  </si>
  <si>
    <t>obrubník kamenný obloukový , (bPP) žula, r=0,5÷1 m OP4 20x25</t>
  </si>
  <si>
    <t>-1923938855</t>
  </si>
  <si>
    <t>obrubník kamenný obloukový , žula, r=0,5÷1 m 20x25</t>
  </si>
  <si>
    <t>55</t>
  </si>
  <si>
    <t>583804460</t>
  </si>
  <si>
    <t>obrubník kamenný obloukový , (bPP) žula, r=5÷10 m OP4 20x25</t>
  </si>
  <si>
    <t>1586436793</t>
  </si>
  <si>
    <t>obrubník kamenný obloukový , žula, r=5÷10 m 20x25</t>
  </si>
  <si>
    <t>56</t>
  </si>
  <si>
    <t>916111123</t>
  </si>
  <si>
    <t>Osazení obruby z drobných kostek s boční opěrou do lože z betonu prostého</t>
  </si>
  <si>
    <t>135764023</t>
  </si>
  <si>
    <t>Osazení silniční obruby z dlažebních kostek v jedné řadě s ložem tl. přes 50 do 100 mm, s vyplněním a zatřením spár cementovou maltou z drobných kostek s boční opěrou z betonu prostého tř. C 12/15, do lože z betonu prostého téže značky</t>
  </si>
  <si>
    <t>113,45+0,25+3,7+5,3+1,4+24,35</t>
  </si>
  <si>
    <t>57</t>
  </si>
  <si>
    <t>583801200</t>
  </si>
  <si>
    <t>kostka dlažební drobná, žula velikost 8/10 cm</t>
  </si>
  <si>
    <t>1251298142</t>
  </si>
  <si>
    <t>(obž05/0,1)*0,0016</t>
  </si>
  <si>
    <t>58</t>
  </si>
  <si>
    <t>916131213</t>
  </si>
  <si>
    <t>Osazení silničního obrubníku betonového stojatého s boční opěrou do lože z betonu prostého</t>
  </si>
  <si>
    <t>-333099953</t>
  </si>
  <si>
    <t>Osazení silničního obrubníku betonového se zřízením lože, s vyplněním a zatřením spár cementovou maltou stojatého s boční opěrou z betonu prostého tř. C 12/15, do lože z betonu prostého téže značky</t>
  </si>
  <si>
    <t>5,15+1+1+5</t>
  </si>
  <si>
    <t>59</t>
  </si>
  <si>
    <t>592174600</t>
  </si>
  <si>
    <t>obrubník betonový chodníkový ABO 2-15 100x15x25 cm</t>
  </si>
  <si>
    <t>1212186831</t>
  </si>
  <si>
    <t>obrubník betonový chodníkový silniční vibrolisovaný 100x15x25 cm</t>
  </si>
  <si>
    <t>60</t>
  </si>
  <si>
    <t>916231213</t>
  </si>
  <si>
    <t>Osazení chodníkového obrubníku betonového stojatého s boční opěrou do lože z betonu prostého</t>
  </si>
  <si>
    <t>549102592</t>
  </si>
  <si>
    <t>Osazení chodníkového obrubníku betonového se zřízením lože, s vyplněním a zatřením spár cementovou maltou stojatého s boční opěrou z betonu prostého tř. C 12/15, do lože z betonu prostého téže značky</t>
  </si>
  <si>
    <t>1+4,6+3,65+4,8+4,85</t>
  </si>
  <si>
    <t>61</t>
  </si>
  <si>
    <t>592174090</t>
  </si>
  <si>
    <t>obrubník betonový chodníkový ABO 16-10 100x8x25 cm</t>
  </si>
  <si>
    <t>-2076277046</t>
  </si>
  <si>
    <t>obrubník betonový chodníkový vibrolisovaný 100x8x25 cm</t>
  </si>
  <si>
    <t>62</t>
  </si>
  <si>
    <t>916991121</t>
  </si>
  <si>
    <t>Lože pod obrubníky, krajníky nebo obruby z dlažebních kostek z betonu prostého</t>
  </si>
  <si>
    <t>1850787</t>
  </si>
  <si>
    <t>Lože pod obrubníky, krajníky nebo obruby z dlažebních kostek z betonu prostého tř. C 16/20</t>
  </si>
  <si>
    <t>(0,34-0,1)*0,35*OBŽ01+18,4*0,2*0,1+17,9*0,2*0,1</t>
  </si>
  <si>
    <t>63</t>
  </si>
  <si>
    <t>919726121</t>
  </si>
  <si>
    <t>Geotextilie pro ochranu, separaci a filtraci netkaná měrná hmotnost do 200 g/m2</t>
  </si>
  <si>
    <t>1709186588</t>
  </si>
  <si>
    <t>Geotextilie netkaná pro ochranu, separaci nebo filtraci měrná hmotnost do 200 g/m2</t>
  </si>
  <si>
    <t>KČ01*1,15</t>
  </si>
  <si>
    <t>64</t>
  </si>
  <si>
    <t>919735112</t>
  </si>
  <si>
    <t>Řezání stávajícího živičného krytu hl do 100 mm</t>
  </si>
  <si>
    <t>473213956</t>
  </si>
  <si>
    <t>Řezání stávajícího živičného krytu nebo podkladu hloubky přes 50 do 100 mm</t>
  </si>
  <si>
    <t>17,88</t>
  </si>
  <si>
    <t>65</t>
  </si>
  <si>
    <t>919735113</t>
  </si>
  <si>
    <t>Řezání stávajícího živičného krytu hl do 150 mm</t>
  </si>
  <si>
    <t>224013028</t>
  </si>
  <si>
    <t>Řezání stávajícího živičného krytu nebo podkladu hloubky přes 100 do 150 mm</t>
  </si>
  <si>
    <t>18,37</t>
  </si>
  <si>
    <t>66</t>
  </si>
  <si>
    <t>208773650</t>
  </si>
  <si>
    <t>67</t>
  </si>
  <si>
    <t>-1400274024</t>
  </si>
  <si>
    <t>PSV</t>
  </si>
  <si>
    <t>Práce a dodávky PSV</t>
  </si>
  <si>
    <t>711</t>
  </si>
  <si>
    <t>Izolace proti vodě, vlhkosti a plynům</t>
  </si>
  <si>
    <t>68</t>
  </si>
  <si>
    <t>711161511</t>
  </si>
  <si>
    <t>Izolace fóliemi nopovými pro sanaci vlhkých stěn nebo soklů zatížitelnost 70 kN/m2</t>
  </si>
  <si>
    <t>-97820646</t>
  </si>
  <si>
    <t>Izolace nopovými foliemi na ploše svislé sanace vlhkých stěn nebo soklů, zatížitelnost 70 kN/m2 sanační folie s omítací mřížkou, výška nopu 8 mm</t>
  </si>
  <si>
    <t>24,35*0,25</t>
  </si>
  <si>
    <t>69</t>
  </si>
  <si>
    <t>711161571</t>
  </si>
  <si>
    <t>Ukončovací profil pro nopové fólie Delta MS</t>
  </si>
  <si>
    <t>-1342267485</t>
  </si>
  <si>
    <t xml:space="preserve">Izolace nopovými foliemi ukončení izolace zakončovací profil </t>
  </si>
  <si>
    <t>24,35</t>
  </si>
  <si>
    <t>70</t>
  </si>
  <si>
    <t>998711101</t>
  </si>
  <si>
    <t>Přesun hmot tonážní pro izolace proti vodě, vlhkosti a plynům v objektech výšky do 6 m</t>
  </si>
  <si>
    <t>426980134</t>
  </si>
  <si>
    <t>Přesun hmot pro izolace proti vodě, vlhkosti a plynům stanovený z hmotnosti přesunovaného materiálu vodorovná dopravní vzdálenost do 50 m v objektech výšky do 6 m</t>
  </si>
  <si>
    <t>71</t>
  </si>
  <si>
    <t>998711181</t>
  </si>
  <si>
    <t>Příplatek k přesunu hmot tonážní 711 prováděný bez použití mechanizace</t>
  </si>
  <si>
    <t>80431599</t>
  </si>
  <si>
    <t>Přesun hmot pro izolace proti vodě, vlhkosti a plynům stanovený z hmotnosti přesunovaného materiálu Příplatek k cenám za přesun prováděný bez použití mechanizace pro jakoukoliv výšku objektu</t>
  </si>
  <si>
    <t>72</t>
  </si>
  <si>
    <t>998711192</t>
  </si>
  <si>
    <t>Příplatek k přesunu hmot tonážní 711 za zvětšený přesun do 100 m</t>
  </si>
  <si>
    <t>-1754925225</t>
  </si>
  <si>
    <t>Přesun hmot pro izolace proti vodě, vlhkosti a plynům stanovený z hmotnosti přesunovaného materiálu Příplatek k cenám za zvětšený přesun přes vymezenou největší dopravní vzdálenost do 100 m</t>
  </si>
  <si>
    <t>V01</t>
  </si>
  <si>
    <t>VÝKOP</t>
  </si>
  <si>
    <t>72,734</t>
  </si>
  <si>
    <t>V02</t>
  </si>
  <si>
    <t>Výkop jam</t>
  </si>
  <si>
    <t>296,963</t>
  </si>
  <si>
    <t>Z01</t>
  </si>
  <si>
    <t>Zásyp</t>
  </si>
  <si>
    <t>23,494</t>
  </si>
  <si>
    <t>Z02</t>
  </si>
  <si>
    <t>27,161</t>
  </si>
  <si>
    <t>L01</t>
  </si>
  <si>
    <t>Lože</t>
  </si>
  <si>
    <t>5,034</t>
  </si>
  <si>
    <t>Odvoz</t>
  </si>
  <si>
    <t>140,426</t>
  </si>
  <si>
    <t>L02</t>
  </si>
  <si>
    <t>12,25</t>
  </si>
  <si>
    <t>03 - SO 02 - Dešťová kanalizace</t>
  </si>
  <si>
    <t>Z03</t>
  </si>
  <si>
    <t>202,11</t>
  </si>
  <si>
    <t>pt01</t>
  </si>
  <si>
    <t>70,25</t>
  </si>
  <si>
    <t>pt02</t>
  </si>
  <si>
    <t>9,1</t>
  </si>
  <si>
    <t>pt03</t>
  </si>
  <si>
    <t>pt04</t>
  </si>
  <si>
    <t>35,4</t>
  </si>
  <si>
    <t xml:space="preserve">    3 - Svislé a kompletní konstrukce</t>
  </si>
  <si>
    <t xml:space="preserve">    4 - Vodorovné konstrukce</t>
  </si>
  <si>
    <t xml:space="preserve">    8 - Trubní vedení</t>
  </si>
  <si>
    <t>121101101</t>
  </si>
  <si>
    <t>Sejmutí ornice s přemístěním na vzdálenost do 50 m</t>
  </si>
  <si>
    <t>517682370</t>
  </si>
  <si>
    <t>Sejmutí ornice nebo lesní půdy s vodorovným přemístěním na hromady v místě upotřebení nebo na dočasné či trvalé skládky se složením, na vzdálenost do 50 m</t>
  </si>
  <si>
    <t>210*0,15</t>
  </si>
  <si>
    <t>131201102</t>
  </si>
  <si>
    <t>Hloubení jam nezapažených v hornině tř. 3 objemu do 1000 m3</t>
  </si>
  <si>
    <t>994231633</t>
  </si>
  <si>
    <t>Hloubení nezapažených jam a zářezů s urovnáním dna do předepsaného profilu a spádu v hornině tř. 3 přes 100 do 1 000 m3</t>
  </si>
  <si>
    <t>4*1,1*(1,6-0,6)+2*1,05*(1,6-0,6)+(3,5*3,5*2,65)+(3*2,5*2,4)+(12,5*8,0*2,4)</t>
  </si>
  <si>
    <t>131201109</t>
  </si>
  <si>
    <t>Příplatek za lepivost u hloubení jam nezapažených v hornině tř. 3</t>
  </si>
  <si>
    <t>763387444</t>
  </si>
  <si>
    <t>Hloubení nezapažených jam a zářezů s urovnáním dna do předepsaného profilu a spádu Příplatek k cenám za lepivost horniny tř. 3</t>
  </si>
  <si>
    <t>-1948866922</t>
  </si>
  <si>
    <t>(35,95+1+1)*0,6*1,1+(43,35+1+1)*0,6*1,05+35,4*0,6*0,9</t>
  </si>
  <si>
    <t>23026059</t>
  </si>
  <si>
    <t>162301101</t>
  </si>
  <si>
    <t>Vodorovné přemístění do 500 m výkopku/sypaniny z horniny tř. 1 až 4</t>
  </si>
  <si>
    <t>-53890358</t>
  </si>
  <si>
    <t>Vodorovné přemístění výkopku nebo sypaniny po suchu na obvyklém dopravním prostředku, bez naložení výkopku, avšak se složením bez rozhrnutí z horniny tř. 1 až 4 na vzdálenost přes 50 do 500 m</t>
  </si>
  <si>
    <t>Z01+L01+L02*0,2</t>
  </si>
  <si>
    <t>167101101</t>
  </si>
  <si>
    <t>Nakládání výkopku z hornin tř. 1 až 4 do 100 m3</t>
  </si>
  <si>
    <t>163018285</t>
  </si>
  <si>
    <t>Nakládání, skládání a překládání neulehlého výkopku nebo sypaniny nakládání, množství do 100 m3, z hornin tř. 1 až 4</t>
  </si>
  <si>
    <t>174101101</t>
  </si>
  <si>
    <t>Zásyp jam, šachet rýh nebo kolem objektů sypaninou se zhutněním</t>
  </si>
  <si>
    <t>-609350348</t>
  </si>
  <si>
    <t>Zásyp sypaninou z jakékoliv horniny s uložením výkopku ve vrstvách se zhutněním jam, šachet, rýh nebo kolem objektů v těchto vykopávkách</t>
  </si>
  <si>
    <t>(3,5*3,5*2,65)-(((2,72*2,72*3,14)/4)*(1,67+0,2))+(((1,2*1,2*3,14)/4)*0,98)+((3*2,5*2,4)-3,0)+((12,5*8,0*2,4)-(10,5*6,0*(1+0,2)))</t>
  </si>
  <si>
    <t>174101103</t>
  </si>
  <si>
    <t>Zásyp zářezů pro podzemní vedení sypaninou se zhutněním</t>
  </si>
  <si>
    <t>503508773</t>
  </si>
  <si>
    <t>Zásyp sypaninou z jakékoliv horniny s uložením výkopku ve vrstvách se zhutněním zářezů se šikmými stěnami pro podzemní vedení a kolem objektů zřízených v těchto zářezech</t>
  </si>
  <si>
    <t>(43,35-9,95+1+35,95+1+1)*0,6*(1,1-(0,3+0,25))+(9,95+1)*0,6*(1,1-(0,3+0,3))</t>
  </si>
  <si>
    <t>175111101</t>
  </si>
  <si>
    <t>Obsypání potrubí ručně sypaninou bez prohození, uloženou do 3 m</t>
  </si>
  <si>
    <t>-1649926004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</si>
  <si>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</si>
  <si>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(43,35-9,95+1+35,95+1+1)*0,6*(0,3+0,25)+(9,95+1)*0,6*(0,3+0,3)-((43,35-9,95+1+35,95+1+1)*((0,25*0,25*3,14)/4))-(9,95+1)*((0,3*0,3*3,14)/4)</t>
  </si>
  <si>
    <t>583441220</t>
  </si>
  <si>
    <t>štěrkodrť frakce 0-8</t>
  </si>
  <si>
    <t>-1482351092</t>
  </si>
  <si>
    <t>P01</t>
  </si>
  <si>
    <t>23,494*2 'Přepočtené koeficientem množství</t>
  </si>
  <si>
    <t>1489148407</t>
  </si>
  <si>
    <t>V01+V02-Z02-Z03</t>
  </si>
  <si>
    <t>839020620</t>
  </si>
  <si>
    <t>263007516</t>
  </si>
  <si>
    <t>-2028344792</t>
  </si>
  <si>
    <t>OD01*1,8</t>
  </si>
  <si>
    <t>181111111</t>
  </si>
  <si>
    <t>Plošná úprava terénu do 500 m2 zemina tř 1 až 4 nerovnosti do 100 mm v rovinně a svahu do 1:5</t>
  </si>
  <si>
    <t>-359299821</t>
  </si>
  <si>
    <t>Plošná úprava terénu v zemině tř. 1 až 4 s urovnáním povrchu bez doplnění ornice souvislé plochy do 500 m2 při nerovnostech terénu přes 50 do 100 mm v rovině nebo na svahu do 1:5</t>
  </si>
  <si>
    <t>210</t>
  </si>
  <si>
    <t>1972657892</t>
  </si>
  <si>
    <t>-1558805807</t>
  </si>
  <si>
    <t>-62841798</t>
  </si>
  <si>
    <t>210*0,015 'Přepočtené koeficientem množství</t>
  </si>
  <si>
    <t>185803211</t>
  </si>
  <si>
    <t>Uválcování trávníku v rovině a svahu do 1:5</t>
  </si>
  <si>
    <t>-1989494971</t>
  </si>
  <si>
    <t>Uválcování trávníku v rovině nebo na svahu do 1:5</t>
  </si>
  <si>
    <t>Svislé a kompletní konstrukce</t>
  </si>
  <si>
    <t>359901111</t>
  </si>
  <si>
    <t>Vyčištění stok</t>
  </si>
  <si>
    <t>-1635044713</t>
  </si>
  <si>
    <t>Vyčištění stok jakékoliv výšky</t>
  </si>
  <si>
    <t>242,75</t>
  </si>
  <si>
    <t>382413113</t>
  </si>
  <si>
    <t>Osazení jímky z PP na obetonování objemu 3000 l pro usazení do terénu</t>
  </si>
  <si>
    <t>-451001514</t>
  </si>
  <si>
    <t>Osazení plastové jímky z polypropylenu PP na obetonování objemu 3000 l</t>
  </si>
  <si>
    <t>562300120</t>
  </si>
  <si>
    <t>jímka plastová na obetonování 2 x 1 x 1,5 m objem 3 m3</t>
  </si>
  <si>
    <t>-1838483289</t>
  </si>
  <si>
    <t>562301000</t>
  </si>
  <si>
    <t>vlez do nádrže kruhový NPZB D 600 mm</t>
  </si>
  <si>
    <t>1922256910</t>
  </si>
  <si>
    <t>vlez do plastové nádrže k obetonování kruhový D 600 mm</t>
  </si>
  <si>
    <t>562301070</t>
  </si>
  <si>
    <t>vstupní otvory do nádrže pro potrubí od průměru 110 do 312 mm</t>
  </si>
  <si>
    <t>296731227</t>
  </si>
  <si>
    <t>386120105</t>
  </si>
  <si>
    <t>Montáž odlučovače ropných látek železobetonového průtoku 20  l/s</t>
  </si>
  <si>
    <t>813528436</t>
  </si>
  <si>
    <t>Montáž odlučovačů ropných látek železobetonových, průtoku 20 l/s</t>
  </si>
  <si>
    <t>594311610</t>
  </si>
  <si>
    <t>odlučovač ropných látek ŽB, K - NS 20,průtok 20 l/s,obj.kalové jímky 2000 l,tř.zatížení D400,nádoba: základní</t>
  </si>
  <si>
    <t>1492605112</t>
  </si>
  <si>
    <t>odlučovač ropných látek ŽB, průtok 20 l/s,obj.kalové jímky 2000 l,tř.zatížení D400,nádoba: základní</t>
  </si>
  <si>
    <t>Vodorovné konstrukce</t>
  </si>
  <si>
    <t>451572111</t>
  </si>
  <si>
    <t>Lože pod potrubí otevřený výkop z kameniva drobného těženého</t>
  </si>
  <si>
    <t>1694878492</t>
  </si>
  <si>
    <t>Lože pod potrubí, stoky a drobné objekty v otevřeném výkopu z kameniva drobného těženého 0 až 4 mm</t>
  </si>
  <si>
    <t>(43,95+35,95+1+1+1+1)*0,1*0,6</t>
  </si>
  <si>
    <t>564261111</t>
  </si>
  <si>
    <t>Podklad nebo podsyp ze štěrkopísku ŠP tl 200 mm</t>
  </si>
  <si>
    <t>1418968919</t>
  </si>
  <si>
    <t>Podklad nebo podsyp ze štěrkopísku ŠP s rozprostřením, vlhčením a zhutněním, po zhutnění tl. 200 mm</t>
  </si>
  <si>
    <t>3,5*3,5</t>
  </si>
  <si>
    <t>Trubní vedení</t>
  </si>
  <si>
    <t>871315241</t>
  </si>
  <si>
    <t>Kanalizační potrubí z tvrdého PVC vícevrstvé tuhost třídy SN12 DN 150</t>
  </si>
  <si>
    <t>2042052132</t>
  </si>
  <si>
    <t>Kanalizační potrubí z tvrdého PVC v otevřeném výkopu ve sklonu do 20 %, hladkého plnostěnného vícevrstvého, tuhost třídy SN 12 DN 150</t>
  </si>
  <si>
    <t>7,5+6,8+9,6+2,3+6,0+3,2</t>
  </si>
  <si>
    <t>871355241</t>
  </si>
  <si>
    <t>Kanalizační potrubí z tvrdého PVC vícevrstvé tuhost třídy SN12 DN 200</t>
  </si>
  <si>
    <t>-775236063</t>
  </si>
  <si>
    <t>Kanalizační potrubí z tvrdého PVC v otevřeném výkopu ve sklonu do 20 %, hladkého plnostěnného vícevrstvého, tuhost třídy SN 12 DN 200</t>
  </si>
  <si>
    <t>1+1+1*3</t>
  </si>
  <si>
    <t>871365241</t>
  </si>
  <si>
    <t>Kanalizační potrubí z tvrdého PVC vícevrstvé tuhost třídy SN12 DN 250</t>
  </si>
  <si>
    <t>2120446558</t>
  </si>
  <si>
    <t>Kanalizační potrubí z tvrdého PVC v otevřeném výkopu ve sklonu do 20 %, hladkého plnostěnného vícevrstvého, tuhost třídy SN 12 DN 250</t>
  </si>
  <si>
    <t>35,95+34,3</t>
  </si>
  <si>
    <t>871375241</t>
  </si>
  <si>
    <t>Kanalizační potrubí z tvrdého PVC vícevrstvé tuhost třídy SN12 DN 300</t>
  </si>
  <si>
    <t>1586331312</t>
  </si>
  <si>
    <t>Kanalizační potrubí z tvrdého PVC v otevřeném výkopu ve sklonu do 20 %, hladkého plnostěnného vícevrstvého, tuhost třídy SN 12 DN 300</t>
  </si>
  <si>
    <t>877315211</t>
  </si>
  <si>
    <t>Montáž tvarovek z tvrdého PVC-systém KG nebo z polypropylenu-systém KG 2000 jednoosé DN 150</t>
  </si>
  <si>
    <t>-1314475479</t>
  </si>
  <si>
    <t>Montáž tvarovek na kanalizačním potrubí z trub z plastu z tvrdého PVC nebo z polypropylenu v otevřeném výkopu jednoosých DN 150</t>
  </si>
  <si>
    <t>3+1+1+1</t>
  </si>
  <si>
    <t>286113610</t>
  </si>
  <si>
    <t>koleno kanalizace plastové KGB 150x45°</t>
  </si>
  <si>
    <t>-1154355636</t>
  </si>
  <si>
    <t>koleno kanalizace plastové KG 150x45°</t>
  </si>
  <si>
    <t>3+1</t>
  </si>
  <si>
    <t>286115140</t>
  </si>
  <si>
    <t>redukce kanalizace plastová KGR 315/250</t>
  </si>
  <si>
    <t>-1371977181</t>
  </si>
  <si>
    <t>redukce kanalizace plastová KG 315/250</t>
  </si>
  <si>
    <t>286115120</t>
  </si>
  <si>
    <t>redukce kanalizace plastová KGR 250/200</t>
  </si>
  <si>
    <t>-267979549</t>
  </si>
  <si>
    <t>redukce kanalizace plastová KG 250/200</t>
  </si>
  <si>
    <t>877365221</t>
  </si>
  <si>
    <t>Montáž tvarovek z tvrdého PVC-systém KG nebo z polypropylenu-systém KG 2000 dvouosé DN 250</t>
  </si>
  <si>
    <t>-1693002499</t>
  </si>
  <si>
    <t>Montáž tvarovek na kanalizačním potrubí z trub z plastu z tvrdého PVC nebo z polypropylenu v otevřeném výkopu dvouosých DN 250</t>
  </si>
  <si>
    <t>286113990</t>
  </si>
  <si>
    <t>odbočka kanalizační plastová s hrdlem KGEA-250/150/45°</t>
  </si>
  <si>
    <t>419022226</t>
  </si>
  <si>
    <t>odbočka kanalizační plastová s hrdlem KG 250/150/45°</t>
  </si>
  <si>
    <t>877375221</t>
  </si>
  <si>
    <t>Montáž tvarovek z tvrdého PVC-systém KG nebo z polypropylenu-systém KG 2000 dvouosé DN 300</t>
  </si>
  <si>
    <t>768415710</t>
  </si>
  <si>
    <t>Montáž tvarovek na kanalizačním potrubí z trub z plastu z tvrdého PVC nebo z polypropylenu v otevřeném výkopu dvouosých DN 300</t>
  </si>
  <si>
    <t>286114040</t>
  </si>
  <si>
    <t>odbočka kanalizační plastová s hrdlem KGEA-300/150/45°</t>
  </si>
  <si>
    <t>-1272669398</t>
  </si>
  <si>
    <t>odbočka kanalizační plastová s hrdlem KG 300/150/45°</t>
  </si>
  <si>
    <t>892351111R01</t>
  </si>
  <si>
    <t>Zkouška těsnosti kanalizace vodou potrubí DN  DN 150 nebo 200</t>
  </si>
  <si>
    <t>502626874</t>
  </si>
  <si>
    <t>Zkouška těsnosti kanalizace vodou potrubí DN DN 150 nebo 200</t>
  </si>
  <si>
    <t>pt03+pt04</t>
  </si>
  <si>
    <t>892372111R03</t>
  </si>
  <si>
    <t>Zabezpečení konců potrubí DN do 300 při zkouškách těsnosti vodou</t>
  </si>
  <si>
    <t>1733006951</t>
  </si>
  <si>
    <t>892381111R02</t>
  </si>
  <si>
    <t>Zkouška těsnosti kanalizace vodou potrubí DN 250, DN 300 nebo 350</t>
  </si>
  <si>
    <t>-1421403857</t>
  </si>
  <si>
    <t>pt01+pt02</t>
  </si>
  <si>
    <t>894411121</t>
  </si>
  <si>
    <t>Zřízení šachet kanalizačních z betonových dílců na potrubí DN nad 200 do 300 dno beton tř. C 25/30</t>
  </si>
  <si>
    <t>-1156608126</t>
  </si>
  <si>
    <t>Zřízení šachet kanalizačních z betonových dílců výšky vstupu do 1,50 m s obložením dna betonem tř. C 25/30, na potrubí DN přes 200 do 300</t>
  </si>
  <si>
    <t>592243380</t>
  </si>
  <si>
    <t>dno betonové šachty kanalizační přímé TBZ-Q.1 100/80 V max. 50 100/80x50 cm</t>
  </si>
  <si>
    <t>844319694</t>
  </si>
  <si>
    <t>dno betonové šachty kanalizační přímé 100x80x50 cm</t>
  </si>
  <si>
    <t>592241600</t>
  </si>
  <si>
    <t>skruž betonová s ocelová se stupadly +PE povlakem TBS-Q 1000/250/120 SP 100x25x12 cm</t>
  </si>
  <si>
    <t>-1361240230</t>
  </si>
  <si>
    <t>skruž kanalizační s ocelovými stupadly 100 x 25 x 12 cm</t>
  </si>
  <si>
    <t>592241610</t>
  </si>
  <si>
    <t>skruž betonová s ocelová se stupadly +PE povlakem TBH TBS-Q 1000/500/120 SP 100x50x12 cm</t>
  </si>
  <si>
    <t>-30788643</t>
  </si>
  <si>
    <t>skruž kanalizační s ocelovými stupadly 100 x 50 x 12 cm</t>
  </si>
  <si>
    <t>592241620</t>
  </si>
  <si>
    <t>skruž betonová s ocelová se stupadly +PE povlakem TBH-Q 1000/1000/120 SP 100x100x12 cm</t>
  </si>
  <si>
    <t>-590559051</t>
  </si>
  <si>
    <t>skruž kanalizační s ocelovými stupadly 100 x 100 x 12 cm</t>
  </si>
  <si>
    <t>592243150</t>
  </si>
  <si>
    <t>deska betonová zákrytová TZK-Q.1 100-63/17 100/62,5 x 16,5 cm</t>
  </si>
  <si>
    <t>-773144510</t>
  </si>
  <si>
    <t>deska betonová zákrytová pro čtvercové šachty 100/62,5 x 16,5 cm</t>
  </si>
  <si>
    <t>592241760</t>
  </si>
  <si>
    <t>prstenec betonový vyrovnávací TBW-Q 625/80/120 62,5x8x12 cm</t>
  </si>
  <si>
    <t>-1794500220</t>
  </si>
  <si>
    <t>prstenec betonový vyrovnávací 62,5x8x12 cm</t>
  </si>
  <si>
    <t>592241770</t>
  </si>
  <si>
    <t>prstenec betonový vyrovnávací TBW-Q 625/100/120 62,5x10x12 cm</t>
  </si>
  <si>
    <t>353446600</t>
  </si>
  <si>
    <t>prstenec betonový vyrovnávací 62,5x10x12 cm</t>
  </si>
  <si>
    <t>592243480</t>
  </si>
  <si>
    <t>těsnění elastomerové pro spojení šachetních dílů EMT DN 1000</t>
  </si>
  <si>
    <t>1511286081</t>
  </si>
  <si>
    <t>těsnění elastomerové pro spojení šachetních dílů DN 1000</t>
  </si>
  <si>
    <t>894411311</t>
  </si>
  <si>
    <t>Osazení železobetonových dílců pro šachty skruží rovných</t>
  </si>
  <si>
    <t>600669844</t>
  </si>
  <si>
    <t>895941111</t>
  </si>
  <si>
    <t>Zřízení vpusti kanalizační uliční z betonových dílců typ UV-50 normální</t>
  </si>
  <si>
    <t>-1539551585</t>
  </si>
  <si>
    <t>592238520</t>
  </si>
  <si>
    <t>dno betonové pro uliční vpusť s kalovou prohlubní TBV-Q 2a 45x30x5 cm</t>
  </si>
  <si>
    <t>1428957095</t>
  </si>
  <si>
    <t>dno betonové pro uliční vpusť s kalovou prohlubní 45x30x5 cm</t>
  </si>
  <si>
    <t>592238540</t>
  </si>
  <si>
    <t>skruž betonová pro uliční vpusťs výtokovým otvorem PVC TBV-Q 450/350/3a, 45x35x5 cm</t>
  </si>
  <si>
    <t>290665701</t>
  </si>
  <si>
    <t>skruž betonová pro uliční vpusť s výtokovým otvorem PVC, 45x35x5 cm</t>
  </si>
  <si>
    <t>592238620</t>
  </si>
  <si>
    <t>skruž betonová pro uliční vpusť středová TBV-Q 450/295/6a 45x29,5x5 cm</t>
  </si>
  <si>
    <t>-1268870972</t>
  </si>
  <si>
    <t>skruž betonová pro uliční vpusť středová 45 x 29,5 x 5 cm</t>
  </si>
  <si>
    <t>592238580</t>
  </si>
  <si>
    <t>skruž betonová pro uliční vpusť horní TBV-Q 450/570/5d, 45x57x5 cm</t>
  </si>
  <si>
    <t>1474905302</t>
  </si>
  <si>
    <t>skruž betonová pro uliční vpusť horní 45 x 57 x 5 cm</t>
  </si>
  <si>
    <t>592238640</t>
  </si>
  <si>
    <t>prstenec betonový pro uliční vpusť vyrovnávací TBV-Q 390/60/10a, 39x6x13 cm</t>
  </si>
  <si>
    <t>-1797806918</t>
  </si>
  <si>
    <t>prstenec betonový pro uliční vpusť vyrovnávací 39 x 6 x 13 cm</t>
  </si>
  <si>
    <t>592238780</t>
  </si>
  <si>
    <t>mříž M1 D400 DIN 19583-13, 500/500 mm</t>
  </si>
  <si>
    <t>875317319</t>
  </si>
  <si>
    <t>mříž vtoková pro uliční vpusti 500/500 mm</t>
  </si>
  <si>
    <t>592238760</t>
  </si>
  <si>
    <t>rám zabetonovaný DIN 19583-9 500/500 mm</t>
  </si>
  <si>
    <t>-1524209722</t>
  </si>
  <si>
    <t>rám zabetonovaný pro uliční vpusti 500/500 mm</t>
  </si>
  <si>
    <t>592238740</t>
  </si>
  <si>
    <t>koš pozink. C3 DIN 4052, vysoký, pro rám 500/300</t>
  </si>
  <si>
    <t>1551017407</t>
  </si>
  <si>
    <t>koš vysoký pro uliční vpusti, žárově zinkovaný plech,pro rám 500/300</t>
  </si>
  <si>
    <t>895971135</t>
  </si>
  <si>
    <t>Zasakovací box z polypropylenu PP bez revize pro vsakování třířadová galerie objemu do 100 m3</t>
  </si>
  <si>
    <t>soubor</t>
  </si>
  <si>
    <t>-1889324363</t>
  </si>
  <si>
    <t>Zasakovací boxy z polypropylenu PP bez možnosti revize a čištění pro vsakování deštových vod v třířadové galerii o celkovém objemu přes 50 m3 do 100 m3</t>
  </si>
  <si>
    <t>899104111</t>
  </si>
  <si>
    <t>Osazení poklopů litinových nebo ocelových včetně rámů hmotnosti nad 150 kg</t>
  </si>
  <si>
    <t>897289705</t>
  </si>
  <si>
    <t>Osazení poklopů litinových a ocelových včetně rámů hmotnosti jednotlivě přes 150 kg</t>
  </si>
  <si>
    <t>552414060</t>
  </si>
  <si>
    <t>poklop šachtový s rámem DN600 třída D 400, Bituplan s odvětráním</t>
  </si>
  <si>
    <t>-488462658</t>
  </si>
  <si>
    <t>poklop šachtový s rámem DN600 třída D 400,  s odvětráním</t>
  </si>
  <si>
    <t>899231111</t>
  </si>
  <si>
    <t>Výšková úprava uličního vstupu nebo vpusti do 200 mm zvýšením mříže</t>
  </si>
  <si>
    <t>-39002142</t>
  </si>
  <si>
    <t>899232111</t>
  </si>
  <si>
    <t>Výšková úprava uličního vstupu nebo vpusti do 200 mm snížením mříže</t>
  </si>
  <si>
    <t>-1348798966</t>
  </si>
  <si>
    <t>899331111</t>
  </si>
  <si>
    <t>Výšková úprava uličního vstupu nebo vpusti do 200 mm zvýšením poklopu</t>
  </si>
  <si>
    <t>786758523</t>
  </si>
  <si>
    <t>899332111</t>
  </si>
  <si>
    <t>Výšková úprava uličního vstupu nebo vpusti do 200 mm snížením poklopu</t>
  </si>
  <si>
    <t>-1737061377</t>
  </si>
  <si>
    <t>935932418</t>
  </si>
  <si>
    <t>Odvodňovací plastový žlab pro zatížení D400 vnitřní š 150 mm s roštem můstkovým z litiny</t>
  </si>
  <si>
    <t>86861764</t>
  </si>
  <si>
    <t>Odvodňovací plastový žlab pro třídu zatížení D 400 vnitřní šířky 150 mm s krycím roštem můstkovým z litiny</t>
  </si>
  <si>
    <t>998276101</t>
  </si>
  <si>
    <t>Přesun hmot pro trubní vedení z trub z plastických hmot otevřený výkop</t>
  </si>
  <si>
    <t>80173324</t>
  </si>
  <si>
    <t>Přesun hmot pro trubní vedení hloubené z trub z plastických hmot nebo sklolaminátových pro vodovody nebo kanalizace v otevřeném výkopu dopravní vzdálenost do 15 m</t>
  </si>
  <si>
    <t>73</t>
  </si>
  <si>
    <t>998276124</t>
  </si>
  <si>
    <t>Příplatek k přesunu hmot pro trubní vedení z trub z plastických hmot za zvětšený přesun do 500 m</t>
  </si>
  <si>
    <t>565678667</t>
  </si>
  <si>
    <t>Přesun hmot pro trubní vedení hloubené z trub z plastických hmot nebo sklolaminátových Příplatek k cenám za zvětšený přesun přes vymezenou největší dopravní vzdálenost do 500 m</t>
  </si>
  <si>
    <t>V05</t>
  </si>
  <si>
    <t>Hloubení jak pro základ sloupu VO - ručně</t>
  </si>
  <si>
    <t>4,48</t>
  </si>
  <si>
    <t>Výkop rýhy šířky 400 mm - stojně</t>
  </si>
  <si>
    <t>34,05</t>
  </si>
  <si>
    <t>Výkop rýhy šířky 400 mm - ručně</t>
  </si>
  <si>
    <t>0,36</t>
  </si>
  <si>
    <t>Lože + obsyp kabelů</t>
  </si>
  <si>
    <t>9,252</t>
  </si>
  <si>
    <t>K01</t>
  </si>
  <si>
    <t>Délka kabelů</t>
  </si>
  <si>
    <t>160,9</t>
  </si>
  <si>
    <t>2,028</t>
  </si>
  <si>
    <t>36,862</t>
  </si>
  <si>
    <t>04 - SO 03 - Veřejné osvětlení</t>
  </si>
  <si>
    <t>Z05</t>
  </si>
  <si>
    <t>15,42</t>
  </si>
  <si>
    <t xml:space="preserve">    741 - Elektroinstalace - silnoproud</t>
  </si>
  <si>
    <t>131203102</t>
  </si>
  <si>
    <t>Hloubení jam ručním nebo pneum nářadím v nesoudržných horninách tř. 3</t>
  </si>
  <si>
    <t>2016264111</t>
  </si>
  <si>
    <t>Hloubení zapažených i nezapažených jam ručním nebo pneumatickým nářadím s urovnáním dna do předepsaného profilu a spádu v horninách tř. 3 nesoudržných</t>
  </si>
  <si>
    <t>7*1*0,8*0,8</t>
  </si>
  <si>
    <t>131203109</t>
  </si>
  <si>
    <t>Příplatek za lepivost u hloubení jam ručním nebo pneum nářadím v hornině tř. 3</t>
  </si>
  <si>
    <t>1000396152</t>
  </si>
  <si>
    <t>Hloubení zapažených i nezapažených jam ručním nebo pneumatickým nářadím s urovnáním dna do předepsaného profilu a spádu v horninách tř. 3 Příplatek k cenám za lepivost horniny tř. 3</t>
  </si>
  <si>
    <t>-2007941369</t>
  </si>
  <si>
    <t>(128,5-12,5-10,0-1)*0,4*0,65+(12,5+10)*0,3</t>
  </si>
  <si>
    <t>2104921863</t>
  </si>
  <si>
    <t>132212102</t>
  </si>
  <si>
    <t>Hloubení rýh š do 600 mm ručním nebo pneum nářadím v nesoudržných horninách tř. 3</t>
  </si>
  <si>
    <t>1389975847</t>
  </si>
  <si>
    <t>Hloubení zapažených i nezapažených rýh šířky do 600 mm ručním nebo pneumatickým nářadím s urovnáním dna do předepsaného profilu a spádu v horninách tř. 3 nesoudržných</t>
  </si>
  <si>
    <t>1*0,4*0,9</t>
  </si>
  <si>
    <t>132212109</t>
  </si>
  <si>
    <t>Příplatek za lepivost u hloubení rýh š do 600 mm ručním nebo pneum nářadím v hornině tř. 3</t>
  </si>
  <si>
    <t>197636252</t>
  </si>
  <si>
    <t>Hloubení zapažených i nezapažených rýh šířky do 600 mm ručním nebo pneumatickým nářadím s urovnáním dna do předepsaného profilu a spádu v horninách tř. 3 Příplatek k cenám za lepivost horniny tř. 3</t>
  </si>
  <si>
    <t>1397986282</t>
  </si>
  <si>
    <t>Z05+L01</t>
  </si>
  <si>
    <t>-1114985553</t>
  </si>
  <si>
    <t>103811634</t>
  </si>
  <si>
    <t>V01+V02-L01-128,5*0,4*(0,15+0,2+0,1)</t>
  </si>
  <si>
    <t>1756227785</t>
  </si>
  <si>
    <t>128,5*0,4*(0,2+0,1)</t>
  </si>
  <si>
    <t>-1385013281</t>
  </si>
  <si>
    <t>P01_1</t>
  </si>
  <si>
    <t>15,42*2 'Přepočtené koeficientem množství</t>
  </si>
  <si>
    <t>703913477</t>
  </si>
  <si>
    <t>V01+V02+V05-Z01</t>
  </si>
  <si>
    <t>1089762145</t>
  </si>
  <si>
    <t>-925226450</t>
  </si>
  <si>
    <t>500854417</t>
  </si>
  <si>
    <t>275313711</t>
  </si>
  <si>
    <t>Základové patky z betonu tř. C 20/25</t>
  </si>
  <si>
    <t>1540035867</t>
  </si>
  <si>
    <t>Základy z betonu prostého patky a bloky z betonu kamenem neprokládaného tř. C 20/25</t>
  </si>
  <si>
    <t>0,8*0,8*1*7</t>
  </si>
  <si>
    <t>1523409796</t>
  </si>
  <si>
    <t>128,5*0,4*0,18</t>
  </si>
  <si>
    <t>899722112</t>
  </si>
  <si>
    <t>Krytí potrubí z plastů výstražnou fólií z PVC 25 cm</t>
  </si>
  <si>
    <t>549050228</t>
  </si>
  <si>
    <t>Krytí potrubí z plastů výstražnou fólií z PVC šířky 25 cm</t>
  </si>
  <si>
    <t>128,5</t>
  </si>
  <si>
    <t>-199995628</t>
  </si>
  <si>
    <t>0,016</t>
  </si>
  <si>
    <t>1408787696</t>
  </si>
  <si>
    <t>741</t>
  </si>
  <si>
    <t>Elektroinstalace - silnoproud</t>
  </si>
  <si>
    <t>741110053</t>
  </si>
  <si>
    <t>Montáž trubka plastová ohebná D přes 35 mm uložená volně</t>
  </si>
  <si>
    <t>-1234360937</t>
  </si>
  <si>
    <t>Montáž trubek elektroinstalačních s nasunutím nebo našroubováním do krabic plastových ohebných, uložených volně, vnější D přes 35 mm</t>
  </si>
  <si>
    <t>K01+5+15,7</t>
  </si>
  <si>
    <t>345713520</t>
  </si>
  <si>
    <t>trubka elektroinstalační ohebná Kopoflex, HDPE+LDPE KF 09063</t>
  </si>
  <si>
    <t>-924078912</t>
  </si>
  <si>
    <t>trubka elektroinstalační ohebná dvouplášťová korugovaná D 52/63 mm, HDPE+LDPE</t>
  </si>
  <si>
    <t>345713550</t>
  </si>
  <si>
    <t>trubka elektroinstalační ohebná Kopoflex, HDPE+LDPE KF 09110</t>
  </si>
  <si>
    <t>377360061</t>
  </si>
  <si>
    <t>trubka elektroinstalační ohebná dvouplášťová korugovaná D 94/110 mm, HDPE+LDPE</t>
  </si>
  <si>
    <t>5+15,7</t>
  </si>
  <si>
    <t>741123225</t>
  </si>
  <si>
    <t>Montáž kabel Al plný nebo laněný kulatý žíla 4x25 mm2 uložený volně (AYKY)</t>
  </si>
  <si>
    <t>-1119850607</t>
  </si>
  <si>
    <t>Montáž kabelů hliníkových bez ukončení uložených volně plných nebo laněných kulatých (AYKY) počtu a průřezu žil 4x25 mm2</t>
  </si>
  <si>
    <t>128,5+6*(1,8*2)+1*1,8+9</t>
  </si>
  <si>
    <t>341131200</t>
  </si>
  <si>
    <t>kabel silový s Al jádrem 1-AYKY 4x25/S mm2</t>
  </si>
  <si>
    <t>-1924839625</t>
  </si>
  <si>
    <t>741123402</t>
  </si>
  <si>
    <t>Nahození kabel Al závěsný žíla 4x25 až 35mm2 s napnutím lana (AYKYz)</t>
  </si>
  <si>
    <t>622181067</t>
  </si>
  <si>
    <t>Montáž kabelů hliníkových zavěšených nahození na podpěrné body s napnutím nosného lana závěsných (AYKYz) počtu a průřezu žil 4x25 mm2, 4x35 mm2</t>
  </si>
  <si>
    <t>40,5+2+8</t>
  </si>
  <si>
    <t>341131000</t>
  </si>
  <si>
    <t>kabel silový s Al jádrem 1-AYKY 3x25 mm2</t>
  </si>
  <si>
    <t>-1365783298</t>
  </si>
  <si>
    <t>741123451</t>
  </si>
  <si>
    <t>Uchycení kabel Al zavěšený na podpěrné body a kotevní závěsy</t>
  </si>
  <si>
    <t>-1249715396</t>
  </si>
  <si>
    <t>Montáž kabelů hliníkových zavěšených uchycení na podpěrných bodech a kotevních závěsech</t>
  </si>
  <si>
    <t>741127156</t>
  </si>
  <si>
    <t>Montáž přípojnicový rozvod Al průmyslový upevňovací část - ocelový stožár</t>
  </si>
  <si>
    <t>-1849518455</t>
  </si>
  <si>
    <t>Montáž přípojnicového rozvodu z vodičů hliníkových průmyslového upevňovacích částí ocelového stožáru</t>
  </si>
  <si>
    <t>7+2</t>
  </si>
  <si>
    <t>354360240</t>
  </si>
  <si>
    <t>spojka kabelová smršťovaná přímé do 1kV 91ah-23s 4 x 25 - 95mm</t>
  </si>
  <si>
    <t>-2121709754</t>
  </si>
  <si>
    <t>6*2+1+1+2*3</t>
  </si>
  <si>
    <t>741130021</t>
  </si>
  <si>
    <t>Ukončení vodič izolovaný do 2,5 mm2 na svorkovnici</t>
  </si>
  <si>
    <t>1739200907</t>
  </si>
  <si>
    <t>Ukončení vodičů izolovaných s označením a zapojením na svorkovnici s otevřením a uzavřením krytu, průřezu žíly do 2,5 mm2</t>
  </si>
  <si>
    <t>1*4+1*4+6*2*4+3*2</t>
  </si>
  <si>
    <t>R011</t>
  </si>
  <si>
    <t>Montáž svítidel LED se zapojením vodičů průmyslových závěsných lamp na výložník</t>
  </si>
  <si>
    <t>-117071580</t>
  </si>
  <si>
    <t>R012</t>
  </si>
  <si>
    <t>Dekorativní svítidlo (atyp), venkovní LED výložníkové  s ramenem 2x20W, barva antracit vč. zdroje LED 2x20W/1860 lm (40W)</t>
  </si>
  <si>
    <t>1256842925</t>
  </si>
  <si>
    <t>741410021</t>
  </si>
  <si>
    <t>Montáž vodič uzemňovací pásek průřezu do 120 mm2 v městské zástavbě v zemi</t>
  </si>
  <si>
    <t>1709460528</t>
  </si>
  <si>
    <t>Montáž uzemňovacího vedení s upevněním, propojením a připojením pomocí svorek v zemi s izolací spojů pásku průřezu do 120 mm2 v městské zástavbě</t>
  </si>
  <si>
    <t>354420620</t>
  </si>
  <si>
    <t>pás zemnící 30 x 4 mm FeZn</t>
  </si>
  <si>
    <t>-2126068225</t>
  </si>
  <si>
    <t>354419860</t>
  </si>
  <si>
    <t>svorka odbočovací a spojovací SR 2a pro pásek 30x4 mm    FeZn</t>
  </si>
  <si>
    <t>116854193</t>
  </si>
  <si>
    <t>svorka odbočovací a spojovací pro pásek 30x4 mm, FeZn</t>
  </si>
  <si>
    <t>6+1</t>
  </si>
  <si>
    <t>741812011</t>
  </si>
  <si>
    <t>Zkouška izolační kabelu do 1 kV počtu a průřezu žil do 4x25 mm2</t>
  </si>
  <si>
    <t>1445668039</t>
  </si>
  <si>
    <t>Zkoušky vodičů a kabelů izolační kabelu silového do 1 kV, počtu a průřezu žil do 4x 25 mm2</t>
  </si>
  <si>
    <t>741813021</t>
  </si>
  <si>
    <t>Revize, seřízení a nastavení ochranné relé typ A13 až 3UA42</t>
  </si>
  <si>
    <t>-75686866</t>
  </si>
  <si>
    <t>Zkoušky a prohlídky elektrických přístrojů revize, seřízení a nastavení ochranných relé včetně vystavení protokolu</t>
  </si>
  <si>
    <t>741820013</t>
  </si>
  <si>
    <t>Měření zemnící síť délky pásku do 500 m</t>
  </si>
  <si>
    <t>-1636585607</t>
  </si>
  <si>
    <t>Měření zemních odporů zemnicí sítě délky pásku přes 200 do 500 m</t>
  </si>
  <si>
    <t>R021</t>
  </si>
  <si>
    <t>Montáž ocelového dekorativního sloupu výšky 6 m</t>
  </si>
  <si>
    <t>-1824629672</t>
  </si>
  <si>
    <t>Montáž ocelového sloupu výšky 6 m</t>
  </si>
  <si>
    <t>R022</t>
  </si>
  <si>
    <t>Dekorativní sloup,atyp, vetknutý, úpravený, výšky 6 m, barva antracit</t>
  </si>
  <si>
    <t>461736233</t>
  </si>
  <si>
    <t>998741101</t>
  </si>
  <si>
    <t>Přesun hmot tonážní pro silnoproud v objektech v do 6 m</t>
  </si>
  <si>
    <t>-510868542</t>
  </si>
  <si>
    <t>Přesun hmot pro silnoproud stanovený z hmotnosti přesunovaného materiálu vodorovná dopravní vzdálenost do 50 m v objektech výšky do 6 m</t>
  </si>
  <si>
    <t>998741193</t>
  </si>
  <si>
    <t>Příplatek k přesunu hmot tonážní 741 za zvětšený přesun do 500 m</t>
  </si>
  <si>
    <t>-1629094238</t>
  </si>
  <si>
    <t>Přesun hmot pro silnoproud stanovený z hmotnosti přesunovaného materiálu Příplatek k ceně za zvětšený přesun přes vymezenou největší dopravní vzdálenost do 500 m</t>
  </si>
  <si>
    <t>33,15</t>
  </si>
  <si>
    <t>05 - SO 04 - Obnova zámecké zdi</t>
  </si>
  <si>
    <t>-1175660765</t>
  </si>
  <si>
    <t>39*0,6*1+0,25*39</t>
  </si>
  <si>
    <t>-387876183</t>
  </si>
  <si>
    <t>-1233339109</t>
  </si>
  <si>
    <t>-876806749</t>
  </si>
  <si>
    <t>-2124489976</t>
  </si>
  <si>
    <t>-1807109113</t>
  </si>
  <si>
    <t>(V01)*1,8</t>
  </si>
  <si>
    <t>185696123</t>
  </si>
  <si>
    <t>(39+1+1)*1</t>
  </si>
  <si>
    <t>181301101</t>
  </si>
  <si>
    <t>Rozprostření ornice tl vrstvy do 100 mm pl do 500 m2 v rovině nebo ve svahu do 1:5</t>
  </si>
  <si>
    <t>1154554044</t>
  </si>
  <si>
    <t>Rozprostření a urovnání ornice v rovině nebo ve svahu sklonu do 1:5 při souvislé ploše do 500 m2, tl. vrstvy do 100 mm</t>
  </si>
  <si>
    <t>-385265227</t>
  </si>
  <si>
    <t>1183912844</t>
  </si>
  <si>
    <t>41*0,015 'Přepočtené koeficientem množství</t>
  </si>
  <si>
    <t>-858170040</t>
  </si>
  <si>
    <t>211571102</t>
  </si>
  <si>
    <t>Filtrační vrstvy pro umělou infiltraci ze štěrkopísku tříděného do 8 mm</t>
  </si>
  <si>
    <t>-750289817</t>
  </si>
  <si>
    <t>Filtrační vrstvy pro umělou infiltraci ukládané do rýh nebo do jam s úpravou povrchu každé vrstvy, s obsypem sběrného potrubí procházejícího filtračními vrstvami, pro jakoukoliv jmenovitou světlost potrubí ze štěrkopísku tříděného 0-8 mm</t>
  </si>
  <si>
    <t>39*0,36</t>
  </si>
  <si>
    <t>212752212</t>
  </si>
  <si>
    <t>Trativod z drenážních trubek plastových flexibilních D do 100 mm včetně lože otevřený výkop</t>
  </si>
  <si>
    <t>1760901302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</si>
  <si>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</si>
  <si>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39+0,5*2+0,25</t>
  </si>
  <si>
    <t>274313611</t>
  </si>
  <si>
    <t>Základové pásy z betonu tř. C 16/20</t>
  </si>
  <si>
    <t>-1586961692</t>
  </si>
  <si>
    <t>Základy z betonu prostého pasy betonu kamenem neprokládaného tř. C 16/20</t>
  </si>
  <si>
    <t>39*0,6*1</t>
  </si>
  <si>
    <t>311213122</t>
  </si>
  <si>
    <t>Zdivo z nepravidelných kamenů na maltu, objem jednoho kamene přes 0,02m3, šířka spáry do 10 mm</t>
  </si>
  <si>
    <t>-1726634872</t>
  </si>
  <si>
    <t>Zdivo nadzákladové z lomového kamene štípaného nebo ručně vybíraného na maltu z nepravidelných kamenů objemu 1 kusu kamene přes 0,02 m3, šířka spáry přes 4 do 10 mm</t>
  </si>
  <si>
    <t>1,75+39*0,5</t>
  </si>
  <si>
    <t>311213912</t>
  </si>
  <si>
    <t>Příplatek k cenám zdění zdiva z kamene na maltu za oboustranné lícování zdiva</t>
  </si>
  <si>
    <t>-960391075</t>
  </si>
  <si>
    <t>Zdivo nadzákladové z lomového kamene štípaného nebo ručně vybíraného na maltu Příplatek k cenám za lícování zdiva oboustranné</t>
  </si>
  <si>
    <t>311213921</t>
  </si>
  <si>
    <t>Příplatek k cenám zdění zdiva z kamene na maltu za vytvoření hrany rohu</t>
  </si>
  <si>
    <t>1881087240</t>
  </si>
  <si>
    <t>Zdivo nadzákladové z lomového kamene štípaného nebo ručně vybíraného na maltu Příplatek k cenám za vytvoření hrany rohu</t>
  </si>
  <si>
    <t>4*1,75</t>
  </si>
  <si>
    <t>311213922</t>
  </si>
  <si>
    <t>Příplatek k cenám zdění zdiva z kamene na maltu za vytvoření hrany nároží</t>
  </si>
  <si>
    <t>-283768178</t>
  </si>
  <si>
    <t>Zdivo nadzákladové z lomového kamene štípaného nebo ručně vybíraného na maltu Příplatek k cenám za vytvoření hrany nároží</t>
  </si>
  <si>
    <t>39*2</t>
  </si>
  <si>
    <t>327231159</t>
  </si>
  <si>
    <t>Zdivo nadzákladové opěrné režné z cihel 290 mm pevnosti P 20M</t>
  </si>
  <si>
    <t>-267560076</t>
  </si>
  <si>
    <t>Zdivo nadzákladové opěrné z cihel pálených plných bez spárování, na cementovou maltu dl. 290 mm, P 20 M, pro režné zdivo</t>
  </si>
  <si>
    <t>0,15*39,1</t>
  </si>
  <si>
    <t>628631211</t>
  </si>
  <si>
    <t>Spárování zdí a valů z lomového kamene cementovou maltou hl do 30 mm</t>
  </si>
  <si>
    <t>1656370184</t>
  </si>
  <si>
    <t>Spárování zdiva opěrných zdí a valů cementovou maltou hloubky spárování do 30 mm, zdiva z lomového kamene</t>
  </si>
  <si>
    <t>39*1,75*2+0,5*1,75*0,5</t>
  </si>
  <si>
    <t>628631232</t>
  </si>
  <si>
    <t>Spárování zdí a valů ze zdiva cihelného lícového cementovou maltou hl do 30 mm</t>
  </si>
  <si>
    <t>702972817</t>
  </si>
  <si>
    <t>Spárování zdiva opěrných zdí a valů cementovou maltou hloubky spárování do 30 mm, zdiva cihelného lícového</t>
  </si>
  <si>
    <t>1,262*39,1+2*0,15</t>
  </si>
  <si>
    <t>106634339</t>
  </si>
  <si>
    <t>3,0*39</t>
  </si>
  <si>
    <t>985221013</t>
  </si>
  <si>
    <t>Postupné rozebírání kamenného zdiva pro další použití přes 3 m3</t>
  </si>
  <si>
    <t>465923865</t>
  </si>
  <si>
    <t>Postupné rozebírání zdiva pro další použití kamenného, objemu přes 3 m3</t>
  </si>
  <si>
    <t>39*0,5*1,75</t>
  </si>
  <si>
    <t>985222111</t>
  </si>
  <si>
    <t>Sbírání a třídění kamene ručně ze suti s očištěním</t>
  </si>
  <si>
    <t>256333609</t>
  </si>
  <si>
    <t>Sbírání a třídění kamene nebo cihel ručně ze suti s očištěním kamene</t>
  </si>
  <si>
    <t>997006511</t>
  </si>
  <si>
    <t>Vodorovná doprava suti s naložením a složením na skládku do 100 m</t>
  </si>
  <si>
    <t>-598026431</t>
  </si>
  <si>
    <t>Vodorovná doprava suti na skládku s naložením na dopravní prostředek a složením do 100 m</t>
  </si>
  <si>
    <t>85,313*0,1</t>
  </si>
  <si>
    <t>998011001</t>
  </si>
  <si>
    <t>Přesun hmot pro budovy zděné v do 6 m</t>
  </si>
  <si>
    <t>270287711</t>
  </si>
  <si>
    <t>Přesun hmot pro budovy občanské výstavby, bydlení, výrobu a služby s nosnou svislou konstrukcí zděnou z cihel, tvárnic nebo kamene vodorovná dopravní vzdálenost do 100 m pro budovy výšky do 6 m</t>
  </si>
  <si>
    <t>998017001</t>
  </si>
  <si>
    <t>Přesun hmot s omezením mechanizace pro budovy v do 6 m</t>
  </si>
  <si>
    <t>1048414621</t>
  </si>
  <si>
    <t>Přesun hmot pro budovy občanské výstavby, bydlení, výrobu a služby s omezením mechanizace vodorovná dopravní vzdálenost do 100 m pro budovy s jakoukoliv nosnou konstrukcí výšky do 6 m</t>
  </si>
  <si>
    <t>878841335</t>
  </si>
  <si>
    <t>39*1</t>
  </si>
  <si>
    <t>Ukončovací profil pro nopové fólie</t>
  </si>
  <si>
    <t>-1137921611</t>
  </si>
  <si>
    <t>-860669553</t>
  </si>
  <si>
    <t>554871044</t>
  </si>
  <si>
    <t>1192057386</t>
  </si>
  <si>
    <t>06 - VON</t>
  </si>
  <si>
    <t xml:space="preserve">    VRN3 - Zařízení staveniště</t>
  </si>
  <si>
    <t xml:space="preserve">    VRN6 - Územní vlivy</t>
  </si>
  <si>
    <t xml:space="preserve">    VRN7 - Provozní vlivy</t>
  </si>
  <si>
    <t>012203000</t>
  </si>
  <si>
    <t>Geodetické práce při provádění stavby</t>
  </si>
  <si>
    <t>…</t>
  </si>
  <si>
    <t>1332877967</t>
  </si>
  <si>
    <t>Průzkumné, geodetické a projektové práce geodetické práce při provádění stavby</t>
  </si>
  <si>
    <t>012303000</t>
  </si>
  <si>
    <t>Geodetické práce po výstavbě</t>
  </si>
  <si>
    <t>-1330674917</t>
  </si>
  <si>
    <t>Průzkumné, geodetické a projektové práce geodetické práce po výstavbě</t>
  </si>
  <si>
    <t>013254000</t>
  </si>
  <si>
    <t>Dokumentace skutečného provedení stavby</t>
  </si>
  <si>
    <t>25128260</t>
  </si>
  <si>
    <t>Průzkumné, geodetické a projektové práce projektové práce dokumentace stavby (výkresová a textová) skutečného provedení stavby</t>
  </si>
  <si>
    <t>VRN3</t>
  </si>
  <si>
    <t>Zařízení staveniště</t>
  </si>
  <si>
    <t>030001000</t>
  </si>
  <si>
    <t>-1413915128</t>
  </si>
  <si>
    <t>Základní rozdělení průvodních činností a nákladů zařízení staveniště</t>
  </si>
  <si>
    <t>VRN6</t>
  </si>
  <si>
    <t>Územní vlivy</t>
  </si>
  <si>
    <t>060001000</t>
  </si>
  <si>
    <t>-562739212</t>
  </si>
  <si>
    <t>Základní rozdělení průvodních činností a nákladů územní vlivy</t>
  </si>
  <si>
    <t>VRN7</t>
  </si>
  <si>
    <t>Provozní vlivy</t>
  </si>
  <si>
    <t>072002000</t>
  </si>
  <si>
    <t>Silniční provoz</t>
  </si>
  <si>
    <t>kpl</t>
  </si>
  <si>
    <t>1305508806</t>
  </si>
  <si>
    <t>Hlavní tituly průvodních činností a nákladů provozní vlivy silniční provoz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</si>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</sst>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30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 wrapText="1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3" borderId="0" xfId="1" applyFont="1" applyFill="1" applyAlignment="1">
      <alignment vertical="center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45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" customHeight="1">
      <c r="AR2" s="318"/>
      <c r="AS2" s="318"/>
      <c r="AT2" s="318"/>
      <c r="AU2" s="318"/>
      <c r="AV2" s="318"/>
      <c r="AW2" s="318"/>
      <c r="AX2" s="318"/>
      <c r="AY2" s="318"/>
      <c r="AZ2" s="318"/>
      <c r="BA2" s="318"/>
      <c r="BB2" s="318"/>
      <c r="BC2" s="318"/>
      <c r="BD2" s="318"/>
      <c r="BE2" s="318"/>
      <c r="BS2" s="21" t="s">
        <v>8</v>
      </c>
      <c r="BT2" s="21" t="s">
        <v>9</v>
      </c>
    </row>
    <row r="3" spans="1:74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45" t="s">
        <v>16</v>
      </c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6"/>
      <c r="AL5" s="346"/>
      <c r="AM5" s="346"/>
      <c r="AN5" s="346"/>
      <c r="AO5" s="346"/>
      <c r="AP5" s="26"/>
      <c r="AQ5" s="28"/>
      <c r="BE5" s="343" t="s">
        <v>17</v>
      </c>
      <c r="BS5" s="21" t="s">
        <v>8</v>
      </c>
    </row>
    <row r="6" spans="1:74" ht="36.9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47" t="s">
        <v>19</v>
      </c>
      <c r="L6" s="346"/>
      <c r="M6" s="346"/>
      <c r="N6" s="346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6"/>
      <c r="Z6" s="346"/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6"/>
      <c r="AL6" s="346"/>
      <c r="AM6" s="346"/>
      <c r="AN6" s="346"/>
      <c r="AO6" s="346"/>
      <c r="AP6" s="26"/>
      <c r="AQ6" s="28"/>
      <c r="BE6" s="344"/>
      <c r="BS6" s="21" t="s">
        <v>8</v>
      </c>
    </row>
    <row r="7" spans="1:74" ht="14.4" customHeight="1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21</v>
      </c>
      <c r="AO7" s="26"/>
      <c r="AP7" s="26"/>
      <c r="AQ7" s="28"/>
      <c r="BE7" s="344"/>
      <c r="BS7" s="21" t="s">
        <v>8</v>
      </c>
    </row>
    <row r="8" spans="1:74" ht="14.4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344"/>
      <c r="BS8" s="21" t="s">
        <v>8</v>
      </c>
    </row>
    <row r="9" spans="1:74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44"/>
      <c r="BS9" s="21" t="s">
        <v>8</v>
      </c>
    </row>
    <row r="10" spans="1:74" ht="14.4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29</v>
      </c>
      <c r="AO10" s="26"/>
      <c r="AP10" s="26"/>
      <c r="AQ10" s="28"/>
      <c r="BE10" s="344"/>
      <c r="BS10" s="21" t="s">
        <v>8</v>
      </c>
    </row>
    <row r="11" spans="1:74" ht="18.45" customHeight="1">
      <c r="B11" s="25"/>
      <c r="C11" s="26"/>
      <c r="D11" s="26"/>
      <c r="E11" s="32" t="s">
        <v>30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31</v>
      </c>
      <c r="AL11" s="26"/>
      <c r="AM11" s="26"/>
      <c r="AN11" s="32" t="s">
        <v>32</v>
      </c>
      <c r="AO11" s="26"/>
      <c r="AP11" s="26"/>
      <c r="AQ11" s="28"/>
      <c r="BE11" s="344"/>
      <c r="BS11" s="21" t="s">
        <v>8</v>
      </c>
    </row>
    <row r="12" spans="1:74" ht="6.9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44"/>
      <c r="BS12" s="21" t="s">
        <v>8</v>
      </c>
    </row>
    <row r="13" spans="1:74" ht="14.4" customHeight="1">
      <c r="B13" s="25"/>
      <c r="C13" s="26"/>
      <c r="D13" s="34" t="s">
        <v>33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34</v>
      </c>
      <c r="AO13" s="26"/>
      <c r="AP13" s="26"/>
      <c r="AQ13" s="28"/>
      <c r="BE13" s="344"/>
      <c r="BS13" s="21" t="s">
        <v>8</v>
      </c>
    </row>
    <row r="14" spans="1:74" ht="13.2">
      <c r="B14" s="25"/>
      <c r="C14" s="26"/>
      <c r="D14" s="26"/>
      <c r="E14" s="348" t="s">
        <v>34</v>
      </c>
      <c r="F14" s="349"/>
      <c r="G14" s="349"/>
      <c r="H14" s="349"/>
      <c r="I14" s="349"/>
      <c r="J14" s="349"/>
      <c r="K14" s="349"/>
      <c r="L14" s="349"/>
      <c r="M14" s="349"/>
      <c r="N14" s="349"/>
      <c r="O14" s="349"/>
      <c r="P14" s="349"/>
      <c r="Q14" s="349"/>
      <c r="R14" s="349"/>
      <c r="S14" s="349"/>
      <c r="T14" s="349"/>
      <c r="U14" s="349"/>
      <c r="V14" s="349"/>
      <c r="W14" s="349"/>
      <c r="X14" s="349"/>
      <c r="Y14" s="349"/>
      <c r="Z14" s="349"/>
      <c r="AA14" s="349"/>
      <c r="AB14" s="349"/>
      <c r="AC14" s="349"/>
      <c r="AD14" s="349"/>
      <c r="AE14" s="349"/>
      <c r="AF14" s="349"/>
      <c r="AG14" s="349"/>
      <c r="AH14" s="349"/>
      <c r="AI14" s="349"/>
      <c r="AJ14" s="349"/>
      <c r="AK14" s="34" t="s">
        <v>31</v>
      </c>
      <c r="AL14" s="26"/>
      <c r="AM14" s="26"/>
      <c r="AN14" s="36" t="s">
        <v>34</v>
      </c>
      <c r="AO14" s="26"/>
      <c r="AP14" s="26"/>
      <c r="AQ14" s="28"/>
      <c r="BE14" s="344"/>
      <c r="BS14" s="21" t="s">
        <v>8</v>
      </c>
    </row>
    <row r="15" spans="1:74" ht="6.9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44"/>
      <c r="BS15" s="21" t="s">
        <v>6</v>
      </c>
    </row>
    <row r="16" spans="1:74" ht="14.4" customHeight="1">
      <c r="B16" s="25"/>
      <c r="C16" s="26"/>
      <c r="D16" s="34" t="s">
        <v>35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36</v>
      </c>
      <c r="AO16" s="26"/>
      <c r="AP16" s="26"/>
      <c r="AQ16" s="28"/>
      <c r="BE16" s="344"/>
      <c r="BS16" s="21" t="s">
        <v>6</v>
      </c>
    </row>
    <row r="17" spans="2:71" ht="18.45" customHeight="1">
      <c r="B17" s="25"/>
      <c r="C17" s="26"/>
      <c r="D17" s="26"/>
      <c r="E17" s="32" t="s">
        <v>37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31</v>
      </c>
      <c r="AL17" s="26"/>
      <c r="AM17" s="26"/>
      <c r="AN17" s="32" t="s">
        <v>38</v>
      </c>
      <c r="AO17" s="26"/>
      <c r="AP17" s="26"/>
      <c r="AQ17" s="28"/>
      <c r="BE17" s="344"/>
      <c r="BS17" s="21" t="s">
        <v>39</v>
      </c>
    </row>
    <row r="18" spans="2:71" ht="6.9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44"/>
      <c r="BS18" s="21" t="s">
        <v>8</v>
      </c>
    </row>
    <row r="19" spans="2:71" ht="14.4" customHeight="1">
      <c r="B19" s="25"/>
      <c r="C19" s="26"/>
      <c r="D19" s="34" t="s">
        <v>40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44"/>
      <c r="BS19" s="21" t="s">
        <v>8</v>
      </c>
    </row>
    <row r="20" spans="2:71" ht="48.75" customHeight="1">
      <c r="B20" s="25"/>
      <c r="C20" s="26"/>
      <c r="D20" s="26"/>
      <c r="E20" s="350" t="s">
        <v>41</v>
      </c>
      <c r="F20" s="350"/>
      <c r="G20" s="350"/>
      <c r="H20" s="350"/>
      <c r="I20" s="350"/>
      <c r="J20" s="350"/>
      <c r="K20" s="350"/>
      <c r="L20" s="350"/>
      <c r="M20" s="350"/>
      <c r="N20" s="350"/>
      <c r="O20" s="350"/>
      <c r="P20" s="350"/>
      <c r="Q20" s="350"/>
      <c r="R20" s="350"/>
      <c r="S20" s="350"/>
      <c r="T20" s="350"/>
      <c r="U20" s="350"/>
      <c r="V20" s="350"/>
      <c r="W20" s="350"/>
      <c r="X20" s="350"/>
      <c r="Y20" s="350"/>
      <c r="Z20" s="350"/>
      <c r="AA20" s="350"/>
      <c r="AB20" s="350"/>
      <c r="AC20" s="350"/>
      <c r="AD20" s="350"/>
      <c r="AE20" s="350"/>
      <c r="AF20" s="350"/>
      <c r="AG20" s="350"/>
      <c r="AH20" s="350"/>
      <c r="AI20" s="350"/>
      <c r="AJ20" s="350"/>
      <c r="AK20" s="350"/>
      <c r="AL20" s="350"/>
      <c r="AM20" s="350"/>
      <c r="AN20" s="350"/>
      <c r="AO20" s="26"/>
      <c r="AP20" s="26"/>
      <c r="AQ20" s="28"/>
      <c r="BE20" s="344"/>
      <c r="BS20" s="21" t="s">
        <v>6</v>
      </c>
    </row>
    <row r="21" spans="2:71" ht="6.9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44"/>
    </row>
    <row r="22" spans="2:71" ht="6.9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344"/>
    </row>
    <row r="23" spans="2:71" s="1" customFormat="1" ht="25.95" customHeight="1">
      <c r="B23" s="38"/>
      <c r="C23" s="39"/>
      <c r="D23" s="40" t="s">
        <v>42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51">
        <f>ROUND(AG51,2)</f>
        <v>0</v>
      </c>
      <c r="AL23" s="352"/>
      <c r="AM23" s="352"/>
      <c r="AN23" s="352"/>
      <c r="AO23" s="352"/>
      <c r="AP23" s="39"/>
      <c r="AQ23" s="42"/>
      <c r="BE23" s="344"/>
    </row>
    <row r="24" spans="2:71" s="1" customFormat="1" ht="6.9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44"/>
    </row>
    <row r="25" spans="2:71" s="1" customForma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53" t="s">
        <v>43</v>
      </c>
      <c r="M25" s="353"/>
      <c r="N25" s="353"/>
      <c r="O25" s="353"/>
      <c r="P25" s="39"/>
      <c r="Q25" s="39"/>
      <c r="R25" s="39"/>
      <c r="S25" s="39"/>
      <c r="T25" s="39"/>
      <c r="U25" s="39"/>
      <c r="V25" s="39"/>
      <c r="W25" s="353" t="s">
        <v>44</v>
      </c>
      <c r="X25" s="353"/>
      <c r="Y25" s="353"/>
      <c r="Z25" s="353"/>
      <c r="AA25" s="353"/>
      <c r="AB25" s="353"/>
      <c r="AC25" s="353"/>
      <c r="AD25" s="353"/>
      <c r="AE25" s="353"/>
      <c r="AF25" s="39"/>
      <c r="AG25" s="39"/>
      <c r="AH25" s="39"/>
      <c r="AI25" s="39"/>
      <c r="AJ25" s="39"/>
      <c r="AK25" s="353" t="s">
        <v>45</v>
      </c>
      <c r="AL25" s="353"/>
      <c r="AM25" s="353"/>
      <c r="AN25" s="353"/>
      <c r="AO25" s="353"/>
      <c r="AP25" s="39"/>
      <c r="AQ25" s="42"/>
      <c r="BE25" s="344"/>
    </row>
    <row r="26" spans="2:71" s="2" customFormat="1" ht="14.4" customHeight="1">
      <c r="B26" s="44"/>
      <c r="C26" s="45"/>
      <c r="D26" s="46" t="s">
        <v>46</v>
      </c>
      <c r="E26" s="45"/>
      <c r="F26" s="46" t="s">
        <v>47</v>
      </c>
      <c r="G26" s="45"/>
      <c r="H26" s="45"/>
      <c r="I26" s="45"/>
      <c r="J26" s="45"/>
      <c r="K26" s="45"/>
      <c r="L26" s="336">
        <v>0.21</v>
      </c>
      <c r="M26" s="337"/>
      <c r="N26" s="337"/>
      <c r="O26" s="337"/>
      <c r="P26" s="45"/>
      <c r="Q26" s="45"/>
      <c r="R26" s="45"/>
      <c r="S26" s="45"/>
      <c r="T26" s="45"/>
      <c r="U26" s="45"/>
      <c r="V26" s="45"/>
      <c r="W26" s="338">
        <f>ROUND(AZ51,2)</f>
        <v>0</v>
      </c>
      <c r="X26" s="337"/>
      <c r="Y26" s="337"/>
      <c r="Z26" s="337"/>
      <c r="AA26" s="337"/>
      <c r="AB26" s="337"/>
      <c r="AC26" s="337"/>
      <c r="AD26" s="337"/>
      <c r="AE26" s="337"/>
      <c r="AF26" s="45"/>
      <c r="AG26" s="45"/>
      <c r="AH26" s="45"/>
      <c r="AI26" s="45"/>
      <c r="AJ26" s="45"/>
      <c r="AK26" s="338">
        <f>ROUND(AV51,2)</f>
        <v>0</v>
      </c>
      <c r="AL26" s="337"/>
      <c r="AM26" s="337"/>
      <c r="AN26" s="337"/>
      <c r="AO26" s="337"/>
      <c r="AP26" s="45"/>
      <c r="AQ26" s="47"/>
      <c r="BE26" s="344"/>
    </row>
    <row r="27" spans="2:71" s="2" customFormat="1" ht="14.4" customHeight="1">
      <c r="B27" s="44"/>
      <c r="C27" s="45"/>
      <c r="D27" s="45"/>
      <c r="E27" s="45"/>
      <c r="F27" s="46" t="s">
        <v>48</v>
      </c>
      <c r="G27" s="45"/>
      <c r="H27" s="45"/>
      <c r="I27" s="45"/>
      <c r="J27" s="45"/>
      <c r="K27" s="45"/>
      <c r="L27" s="336">
        <v>0.15</v>
      </c>
      <c r="M27" s="337"/>
      <c r="N27" s="337"/>
      <c r="O27" s="337"/>
      <c r="P27" s="45"/>
      <c r="Q27" s="45"/>
      <c r="R27" s="45"/>
      <c r="S27" s="45"/>
      <c r="T27" s="45"/>
      <c r="U27" s="45"/>
      <c r="V27" s="45"/>
      <c r="W27" s="338">
        <f>ROUND(BA51,2)</f>
        <v>0</v>
      </c>
      <c r="X27" s="337"/>
      <c r="Y27" s="337"/>
      <c r="Z27" s="337"/>
      <c r="AA27" s="337"/>
      <c r="AB27" s="337"/>
      <c r="AC27" s="337"/>
      <c r="AD27" s="337"/>
      <c r="AE27" s="337"/>
      <c r="AF27" s="45"/>
      <c r="AG27" s="45"/>
      <c r="AH27" s="45"/>
      <c r="AI27" s="45"/>
      <c r="AJ27" s="45"/>
      <c r="AK27" s="338">
        <f>ROUND(AW51,2)</f>
        <v>0</v>
      </c>
      <c r="AL27" s="337"/>
      <c r="AM27" s="337"/>
      <c r="AN27" s="337"/>
      <c r="AO27" s="337"/>
      <c r="AP27" s="45"/>
      <c r="AQ27" s="47"/>
      <c r="BE27" s="344"/>
    </row>
    <row r="28" spans="2:71" s="2" customFormat="1" ht="14.4" hidden="1" customHeight="1">
      <c r="B28" s="44"/>
      <c r="C28" s="45"/>
      <c r="D28" s="45"/>
      <c r="E28" s="45"/>
      <c r="F28" s="46" t="s">
        <v>49</v>
      </c>
      <c r="G28" s="45"/>
      <c r="H28" s="45"/>
      <c r="I28" s="45"/>
      <c r="J28" s="45"/>
      <c r="K28" s="45"/>
      <c r="L28" s="336">
        <v>0.21</v>
      </c>
      <c r="M28" s="337"/>
      <c r="N28" s="337"/>
      <c r="O28" s="337"/>
      <c r="P28" s="45"/>
      <c r="Q28" s="45"/>
      <c r="R28" s="45"/>
      <c r="S28" s="45"/>
      <c r="T28" s="45"/>
      <c r="U28" s="45"/>
      <c r="V28" s="45"/>
      <c r="W28" s="338">
        <f>ROUND(BB51,2)</f>
        <v>0</v>
      </c>
      <c r="X28" s="337"/>
      <c r="Y28" s="337"/>
      <c r="Z28" s="337"/>
      <c r="AA28" s="337"/>
      <c r="AB28" s="337"/>
      <c r="AC28" s="337"/>
      <c r="AD28" s="337"/>
      <c r="AE28" s="337"/>
      <c r="AF28" s="45"/>
      <c r="AG28" s="45"/>
      <c r="AH28" s="45"/>
      <c r="AI28" s="45"/>
      <c r="AJ28" s="45"/>
      <c r="AK28" s="338">
        <v>0</v>
      </c>
      <c r="AL28" s="337"/>
      <c r="AM28" s="337"/>
      <c r="AN28" s="337"/>
      <c r="AO28" s="337"/>
      <c r="AP28" s="45"/>
      <c r="AQ28" s="47"/>
      <c r="BE28" s="344"/>
    </row>
    <row r="29" spans="2:71" s="2" customFormat="1" ht="14.4" hidden="1" customHeight="1">
      <c r="B29" s="44"/>
      <c r="C29" s="45"/>
      <c r="D29" s="45"/>
      <c r="E29" s="45"/>
      <c r="F29" s="46" t="s">
        <v>50</v>
      </c>
      <c r="G29" s="45"/>
      <c r="H29" s="45"/>
      <c r="I29" s="45"/>
      <c r="J29" s="45"/>
      <c r="K29" s="45"/>
      <c r="L29" s="336">
        <v>0.15</v>
      </c>
      <c r="M29" s="337"/>
      <c r="N29" s="337"/>
      <c r="O29" s="337"/>
      <c r="P29" s="45"/>
      <c r="Q29" s="45"/>
      <c r="R29" s="45"/>
      <c r="S29" s="45"/>
      <c r="T29" s="45"/>
      <c r="U29" s="45"/>
      <c r="V29" s="45"/>
      <c r="W29" s="338">
        <f>ROUND(BC51,2)</f>
        <v>0</v>
      </c>
      <c r="X29" s="337"/>
      <c r="Y29" s="337"/>
      <c r="Z29" s="337"/>
      <c r="AA29" s="337"/>
      <c r="AB29" s="337"/>
      <c r="AC29" s="337"/>
      <c r="AD29" s="337"/>
      <c r="AE29" s="337"/>
      <c r="AF29" s="45"/>
      <c r="AG29" s="45"/>
      <c r="AH29" s="45"/>
      <c r="AI29" s="45"/>
      <c r="AJ29" s="45"/>
      <c r="AK29" s="338">
        <v>0</v>
      </c>
      <c r="AL29" s="337"/>
      <c r="AM29" s="337"/>
      <c r="AN29" s="337"/>
      <c r="AO29" s="337"/>
      <c r="AP29" s="45"/>
      <c r="AQ29" s="47"/>
      <c r="BE29" s="344"/>
    </row>
    <row r="30" spans="2:71" s="2" customFormat="1" ht="14.4" hidden="1" customHeight="1">
      <c r="B30" s="44"/>
      <c r="C30" s="45"/>
      <c r="D30" s="45"/>
      <c r="E30" s="45"/>
      <c r="F30" s="46" t="s">
        <v>51</v>
      </c>
      <c r="G30" s="45"/>
      <c r="H30" s="45"/>
      <c r="I30" s="45"/>
      <c r="J30" s="45"/>
      <c r="K30" s="45"/>
      <c r="L30" s="336">
        <v>0</v>
      </c>
      <c r="M30" s="337"/>
      <c r="N30" s="337"/>
      <c r="O30" s="337"/>
      <c r="P30" s="45"/>
      <c r="Q30" s="45"/>
      <c r="R30" s="45"/>
      <c r="S30" s="45"/>
      <c r="T30" s="45"/>
      <c r="U30" s="45"/>
      <c r="V30" s="45"/>
      <c r="W30" s="338">
        <f>ROUND(BD51,2)</f>
        <v>0</v>
      </c>
      <c r="X30" s="337"/>
      <c r="Y30" s="337"/>
      <c r="Z30" s="337"/>
      <c r="AA30" s="337"/>
      <c r="AB30" s="337"/>
      <c r="AC30" s="337"/>
      <c r="AD30" s="337"/>
      <c r="AE30" s="337"/>
      <c r="AF30" s="45"/>
      <c r="AG30" s="45"/>
      <c r="AH30" s="45"/>
      <c r="AI30" s="45"/>
      <c r="AJ30" s="45"/>
      <c r="AK30" s="338">
        <v>0</v>
      </c>
      <c r="AL30" s="337"/>
      <c r="AM30" s="337"/>
      <c r="AN30" s="337"/>
      <c r="AO30" s="337"/>
      <c r="AP30" s="45"/>
      <c r="AQ30" s="47"/>
      <c r="BE30" s="344"/>
    </row>
    <row r="31" spans="2:71" s="1" customFormat="1" ht="6.9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44"/>
    </row>
    <row r="32" spans="2:71" s="1" customFormat="1" ht="25.95" customHeight="1">
      <c r="B32" s="38"/>
      <c r="C32" s="48"/>
      <c r="D32" s="49" t="s">
        <v>52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53</v>
      </c>
      <c r="U32" s="50"/>
      <c r="V32" s="50"/>
      <c r="W32" s="50"/>
      <c r="X32" s="339" t="s">
        <v>54</v>
      </c>
      <c r="Y32" s="340"/>
      <c r="Z32" s="340"/>
      <c r="AA32" s="340"/>
      <c r="AB32" s="340"/>
      <c r="AC32" s="50"/>
      <c r="AD32" s="50"/>
      <c r="AE32" s="50"/>
      <c r="AF32" s="50"/>
      <c r="AG32" s="50"/>
      <c r="AH32" s="50"/>
      <c r="AI32" s="50"/>
      <c r="AJ32" s="50"/>
      <c r="AK32" s="341">
        <f>SUM(AK23:AK30)</f>
        <v>0</v>
      </c>
      <c r="AL32" s="340"/>
      <c r="AM32" s="340"/>
      <c r="AN32" s="340"/>
      <c r="AO32" s="342"/>
      <c r="AP32" s="48"/>
      <c r="AQ32" s="52"/>
      <c r="BE32" s="344"/>
    </row>
    <row r="33" spans="2:56" s="1" customFormat="1" ht="6.9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" customHeight="1">
      <c r="B39" s="38"/>
      <c r="C39" s="59" t="s">
        <v>55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10/2018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322" t="str">
        <f>K6</f>
        <v>Parkoviště a propojovací komunikace ulice Radniční a ulice Hranická v Odrách</v>
      </c>
      <c r="M42" s="323"/>
      <c r="N42" s="323"/>
      <c r="O42" s="323"/>
      <c r="P42" s="323"/>
      <c r="Q42" s="323"/>
      <c r="R42" s="323"/>
      <c r="S42" s="323"/>
      <c r="T42" s="323"/>
      <c r="U42" s="323"/>
      <c r="V42" s="323"/>
      <c r="W42" s="323"/>
      <c r="X42" s="323"/>
      <c r="Y42" s="323"/>
      <c r="Z42" s="323"/>
      <c r="AA42" s="323"/>
      <c r="AB42" s="323"/>
      <c r="AC42" s="323"/>
      <c r="AD42" s="323"/>
      <c r="AE42" s="323"/>
      <c r="AF42" s="323"/>
      <c r="AG42" s="323"/>
      <c r="AH42" s="323"/>
      <c r="AI42" s="323"/>
      <c r="AJ42" s="323"/>
      <c r="AK42" s="323"/>
      <c r="AL42" s="323"/>
      <c r="AM42" s="323"/>
      <c r="AN42" s="323"/>
      <c r="AO42" s="323"/>
      <c r="AP42" s="67"/>
      <c r="AQ42" s="67"/>
      <c r="AR42" s="68"/>
    </row>
    <row r="43" spans="2:56" s="1" customFormat="1" ht="6.9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 ht="13.2">
      <c r="B44" s="38"/>
      <c r="C44" s="62" t="s">
        <v>23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>Odry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25</v>
      </c>
      <c r="AJ44" s="60"/>
      <c r="AK44" s="60"/>
      <c r="AL44" s="60"/>
      <c r="AM44" s="324" t="str">
        <f>IF(AN8= "","",AN8)</f>
        <v>2. 10. 2018</v>
      </c>
      <c r="AN44" s="324"/>
      <c r="AO44" s="60"/>
      <c r="AP44" s="60"/>
      <c r="AQ44" s="60"/>
      <c r="AR44" s="58"/>
    </row>
    <row r="45" spans="2:56" s="1" customFormat="1" ht="6.9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 ht="13.2">
      <c r="B46" s="38"/>
      <c r="C46" s="62" t="s">
        <v>27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>Město Odry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35</v>
      </c>
      <c r="AJ46" s="60"/>
      <c r="AK46" s="60"/>
      <c r="AL46" s="60"/>
      <c r="AM46" s="325" t="str">
        <f>IF(E17="","",E17)</f>
        <v>Hydroelko, s.r.o.</v>
      </c>
      <c r="AN46" s="325"/>
      <c r="AO46" s="325"/>
      <c r="AP46" s="325"/>
      <c r="AQ46" s="60"/>
      <c r="AR46" s="58"/>
      <c r="AS46" s="326" t="s">
        <v>56</v>
      </c>
      <c r="AT46" s="327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 ht="13.2">
      <c r="B47" s="38"/>
      <c r="C47" s="62" t="s">
        <v>33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28"/>
      <c r="AT47" s="329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95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30"/>
      <c r="AT48" s="331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32" t="s">
        <v>57</v>
      </c>
      <c r="D49" s="333"/>
      <c r="E49" s="333"/>
      <c r="F49" s="333"/>
      <c r="G49" s="333"/>
      <c r="H49" s="76"/>
      <c r="I49" s="334" t="s">
        <v>58</v>
      </c>
      <c r="J49" s="333"/>
      <c r="K49" s="333"/>
      <c r="L49" s="333"/>
      <c r="M49" s="333"/>
      <c r="N49" s="333"/>
      <c r="O49" s="333"/>
      <c r="P49" s="333"/>
      <c r="Q49" s="333"/>
      <c r="R49" s="333"/>
      <c r="S49" s="333"/>
      <c r="T49" s="333"/>
      <c r="U49" s="333"/>
      <c r="V49" s="333"/>
      <c r="W49" s="333"/>
      <c r="X49" s="333"/>
      <c r="Y49" s="333"/>
      <c r="Z49" s="333"/>
      <c r="AA49" s="333"/>
      <c r="AB49" s="333"/>
      <c r="AC49" s="333"/>
      <c r="AD49" s="333"/>
      <c r="AE49" s="333"/>
      <c r="AF49" s="333"/>
      <c r="AG49" s="335" t="s">
        <v>59</v>
      </c>
      <c r="AH49" s="333"/>
      <c r="AI49" s="333"/>
      <c r="AJ49" s="333"/>
      <c r="AK49" s="333"/>
      <c r="AL49" s="333"/>
      <c r="AM49" s="333"/>
      <c r="AN49" s="334" t="s">
        <v>60</v>
      </c>
      <c r="AO49" s="333"/>
      <c r="AP49" s="333"/>
      <c r="AQ49" s="77" t="s">
        <v>61</v>
      </c>
      <c r="AR49" s="58"/>
      <c r="AS49" s="78" t="s">
        <v>62</v>
      </c>
      <c r="AT49" s="79" t="s">
        <v>63</v>
      </c>
      <c r="AU49" s="79" t="s">
        <v>64</v>
      </c>
      <c r="AV49" s="79" t="s">
        <v>65</v>
      </c>
      <c r="AW49" s="79" t="s">
        <v>66</v>
      </c>
      <c r="AX49" s="79" t="s">
        <v>67</v>
      </c>
      <c r="AY49" s="79" t="s">
        <v>68</v>
      </c>
      <c r="AZ49" s="79" t="s">
        <v>69</v>
      </c>
      <c r="BA49" s="79" t="s">
        <v>70</v>
      </c>
      <c r="BB49" s="79" t="s">
        <v>71</v>
      </c>
      <c r="BC49" s="79" t="s">
        <v>72</v>
      </c>
      <c r="BD49" s="80" t="s">
        <v>73</v>
      </c>
    </row>
    <row r="50" spans="1:91" s="1" customFormat="1" ht="10.95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" customHeight="1">
      <c r="B51" s="65"/>
      <c r="C51" s="84" t="s">
        <v>74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16">
        <f>ROUND(SUM(AG52:AG57),2)</f>
        <v>0</v>
      </c>
      <c r="AH51" s="316"/>
      <c r="AI51" s="316"/>
      <c r="AJ51" s="316"/>
      <c r="AK51" s="316"/>
      <c r="AL51" s="316"/>
      <c r="AM51" s="316"/>
      <c r="AN51" s="317">
        <f t="shared" ref="AN51:AN57" si="0">SUM(AG51,AT51)</f>
        <v>0</v>
      </c>
      <c r="AO51" s="317"/>
      <c r="AP51" s="317"/>
      <c r="AQ51" s="86" t="s">
        <v>21</v>
      </c>
      <c r="AR51" s="68"/>
      <c r="AS51" s="87">
        <f>ROUND(SUM(AS52:AS57),2)</f>
        <v>0</v>
      </c>
      <c r="AT51" s="88">
        <f t="shared" ref="AT51:AT57" si="1">ROUND(SUM(AV51:AW51),2)</f>
        <v>0</v>
      </c>
      <c r="AU51" s="89">
        <f>ROUND(SUM(AU52:AU57),5)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ROUND(SUM(AZ52:AZ57),2)</f>
        <v>0</v>
      </c>
      <c r="BA51" s="88">
        <f>ROUND(SUM(BA52:BA57),2)</f>
        <v>0</v>
      </c>
      <c r="BB51" s="88">
        <f>ROUND(SUM(BB52:BB57),2)</f>
        <v>0</v>
      </c>
      <c r="BC51" s="88">
        <f>ROUND(SUM(BC52:BC57),2)</f>
        <v>0</v>
      </c>
      <c r="BD51" s="90">
        <f>ROUND(SUM(BD52:BD57),2)</f>
        <v>0</v>
      </c>
      <c r="BS51" s="91" t="s">
        <v>75</v>
      </c>
      <c r="BT51" s="91" t="s">
        <v>76</v>
      </c>
      <c r="BU51" s="92" t="s">
        <v>77</v>
      </c>
      <c r="BV51" s="91" t="s">
        <v>78</v>
      </c>
      <c r="BW51" s="91" t="s">
        <v>7</v>
      </c>
      <c r="BX51" s="91" t="s">
        <v>79</v>
      </c>
      <c r="CL51" s="91" t="s">
        <v>21</v>
      </c>
    </row>
    <row r="52" spans="1:91" s="5" customFormat="1" ht="22.5" customHeight="1">
      <c r="A52" s="93" t="s">
        <v>80</v>
      </c>
      <c r="B52" s="94"/>
      <c r="C52" s="95"/>
      <c r="D52" s="321" t="s">
        <v>81</v>
      </c>
      <c r="E52" s="321"/>
      <c r="F52" s="321"/>
      <c r="G52" s="321"/>
      <c r="H52" s="321"/>
      <c r="I52" s="96"/>
      <c r="J52" s="321" t="s">
        <v>82</v>
      </c>
      <c r="K52" s="321"/>
      <c r="L52" s="321"/>
      <c r="M52" s="321"/>
      <c r="N52" s="321"/>
      <c r="O52" s="321"/>
      <c r="P52" s="321"/>
      <c r="Q52" s="321"/>
      <c r="R52" s="321"/>
      <c r="S52" s="321"/>
      <c r="T52" s="321"/>
      <c r="U52" s="321"/>
      <c r="V52" s="321"/>
      <c r="W52" s="321"/>
      <c r="X52" s="321"/>
      <c r="Y52" s="321"/>
      <c r="Z52" s="321"/>
      <c r="AA52" s="321"/>
      <c r="AB52" s="321"/>
      <c r="AC52" s="321"/>
      <c r="AD52" s="321"/>
      <c r="AE52" s="321"/>
      <c r="AF52" s="321"/>
      <c r="AG52" s="319">
        <f>'01 - Vyčitění a připrava ...'!J27</f>
        <v>0</v>
      </c>
      <c r="AH52" s="320"/>
      <c r="AI52" s="320"/>
      <c r="AJ52" s="320"/>
      <c r="AK52" s="320"/>
      <c r="AL52" s="320"/>
      <c r="AM52" s="320"/>
      <c r="AN52" s="319">
        <f t="shared" si="0"/>
        <v>0</v>
      </c>
      <c r="AO52" s="320"/>
      <c r="AP52" s="320"/>
      <c r="AQ52" s="97" t="s">
        <v>83</v>
      </c>
      <c r="AR52" s="98"/>
      <c r="AS52" s="99">
        <v>0</v>
      </c>
      <c r="AT52" s="100">
        <f t="shared" si="1"/>
        <v>0</v>
      </c>
      <c r="AU52" s="101">
        <f>'01 - Vyčitění a připrava ...'!P84</f>
        <v>0</v>
      </c>
      <c r="AV52" s="100">
        <f>'01 - Vyčitění a připrava ...'!J30</f>
        <v>0</v>
      </c>
      <c r="AW52" s="100">
        <f>'01 - Vyčitění a připrava ...'!J31</f>
        <v>0</v>
      </c>
      <c r="AX52" s="100">
        <f>'01 - Vyčitění a připrava ...'!J32</f>
        <v>0</v>
      </c>
      <c r="AY52" s="100">
        <f>'01 - Vyčitění a připrava ...'!J33</f>
        <v>0</v>
      </c>
      <c r="AZ52" s="100">
        <f>'01 - Vyčitění a připrava ...'!F30</f>
        <v>0</v>
      </c>
      <c r="BA52" s="100">
        <f>'01 - Vyčitění a připrava ...'!F31</f>
        <v>0</v>
      </c>
      <c r="BB52" s="100">
        <f>'01 - Vyčitění a připrava ...'!F32</f>
        <v>0</v>
      </c>
      <c r="BC52" s="100">
        <f>'01 - Vyčitění a připrava ...'!F33</f>
        <v>0</v>
      </c>
      <c r="BD52" s="102">
        <f>'01 - Vyčitění a připrava ...'!F34</f>
        <v>0</v>
      </c>
      <c r="BT52" s="103" t="s">
        <v>84</v>
      </c>
      <c r="BV52" s="103" t="s">
        <v>78</v>
      </c>
      <c r="BW52" s="103" t="s">
        <v>85</v>
      </c>
      <c r="BX52" s="103" t="s">
        <v>7</v>
      </c>
      <c r="CL52" s="103" t="s">
        <v>21</v>
      </c>
      <c r="CM52" s="103" t="s">
        <v>86</v>
      </c>
    </row>
    <row r="53" spans="1:91" s="5" customFormat="1" ht="22.5" customHeight="1">
      <c r="A53" s="93" t="s">
        <v>80</v>
      </c>
      <c r="B53" s="94"/>
      <c r="C53" s="95"/>
      <c r="D53" s="321" t="s">
        <v>87</v>
      </c>
      <c r="E53" s="321"/>
      <c r="F53" s="321"/>
      <c r="G53" s="321"/>
      <c r="H53" s="321"/>
      <c r="I53" s="96"/>
      <c r="J53" s="321" t="s">
        <v>88</v>
      </c>
      <c r="K53" s="321"/>
      <c r="L53" s="321"/>
      <c r="M53" s="321"/>
      <c r="N53" s="321"/>
      <c r="O53" s="321"/>
      <c r="P53" s="321"/>
      <c r="Q53" s="321"/>
      <c r="R53" s="321"/>
      <c r="S53" s="321"/>
      <c r="T53" s="321"/>
      <c r="U53" s="321"/>
      <c r="V53" s="321"/>
      <c r="W53" s="321"/>
      <c r="X53" s="321"/>
      <c r="Y53" s="321"/>
      <c r="Z53" s="321"/>
      <c r="AA53" s="321"/>
      <c r="AB53" s="321"/>
      <c r="AC53" s="321"/>
      <c r="AD53" s="321"/>
      <c r="AE53" s="321"/>
      <c r="AF53" s="321"/>
      <c r="AG53" s="319">
        <f>'02 - SO 01 - Komunikace'!J27</f>
        <v>0</v>
      </c>
      <c r="AH53" s="320"/>
      <c r="AI53" s="320"/>
      <c r="AJ53" s="320"/>
      <c r="AK53" s="320"/>
      <c r="AL53" s="320"/>
      <c r="AM53" s="320"/>
      <c r="AN53" s="319">
        <f t="shared" si="0"/>
        <v>0</v>
      </c>
      <c r="AO53" s="320"/>
      <c r="AP53" s="320"/>
      <c r="AQ53" s="97" t="s">
        <v>83</v>
      </c>
      <c r="AR53" s="98"/>
      <c r="AS53" s="99">
        <v>0</v>
      </c>
      <c r="AT53" s="100">
        <f t="shared" si="1"/>
        <v>0</v>
      </c>
      <c r="AU53" s="101">
        <f>'02 - SO 01 - Komunikace'!P85</f>
        <v>0</v>
      </c>
      <c r="AV53" s="100">
        <f>'02 - SO 01 - Komunikace'!J30</f>
        <v>0</v>
      </c>
      <c r="AW53" s="100">
        <f>'02 - SO 01 - Komunikace'!J31</f>
        <v>0</v>
      </c>
      <c r="AX53" s="100">
        <f>'02 - SO 01 - Komunikace'!J32</f>
        <v>0</v>
      </c>
      <c r="AY53" s="100">
        <f>'02 - SO 01 - Komunikace'!J33</f>
        <v>0</v>
      </c>
      <c r="AZ53" s="100">
        <f>'02 - SO 01 - Komunikace'!F30</f>
        <v>0</v>
      </c>
      <c r="BA53" s="100">
        <f>'02 - SO 01 - Komunikace'!F31</f>
        <v>0</v>
      </c>
      <c r="BB53" s="100">
        <f>'02 - SO 01 - Komunikace'!F32</f>
        <v>0</v>
      </c>
      <c r="BC53" s="100">
        <f>'02 - SO 01 - Komunikace'!F33</f>
        <v>0</v>
      </c>
      <c r="BD53" s="102">
        <f>'02 - SO 01 - Komunikace'!F34</f>
        <v>0</v>
      </c>
      <c r="BT53" s="103" t="s">
        <v>84</v>
      </c>
      <c r="BV53" s="103" t="s">
        <v>78</v>
      </c>
      <c r="BW53" s="103" t="s">
        <v>89</v>
      </c>
      <c r="BX53" s="103" t="s">
        <v>7</v>
      </c>
      <c r="CL53" s="103" t="s">
        <v>21</v>
      </c>
      <c r="CM53" s="103" t="s">
        <v>86</v>
      </c>
    </row>
    <row r="54" spans="1:91" s="5" customFormat="1" ht="22.5" customHeight="1">
      <c r="A54" s="93" t="s">
        <v>80</v>
      </c>
      <c r="B54" s="94"/>
      <c r="C54" s="95"/>
      <c r="D54" s="321" t="s">
        <v>90</v>
      </c>
      <c r="E54" s="321"/>
      <c r="F54" s="321"/>
      <c r="G54" s="321"/>
      <c r="H54" s="321"/>
      <c r="I54" s="96"/>
      <c r="J54" s="321" t="s">
        <v>91</v>
      </c>
      <c r="K54" s="321"/>
      <c r="L54" s="321"/>
      <c r="M54" s="321"/>
      <c r="N54" s="321"/>
      <c r="O54" s="321"/>
      <c r="P54" s="321"/>
      <c r="Q54" s="321"/>
      <c r="R54" s="321"/>
      <c r="S54" s="321"/>
      <c r="T54" s="321"/>
      <c r="U54" s="321"/>
      <c r="V54" s="321"/>
      <c r="W54" s="321"/>
      <c r="X54" s="321"/>
      <c r="Y54" s="321"/>
      <c r="Z54" s="321"/>
      <c r="AA54" s="321"/>
      <c r="AB54" s="321"/>
      <c r="AC54" s="321"/>
      <c r="AD54" s="321"/>
      <c r="AE54" s="321"/>
      <c r="AF54" s="321"/>
      <c r="AG54" s="319">
        <f>'03 - SO 02 - Dešťová kana...'!J27</f>
        <v>0</v>
      </c>
      <c r="AH54" s="320"/>
      <c r="AI54" s="320"/>
      <c r="AJ54" s="320"/>
      <c r="AK54" s="320"/>
      <c r="AL54" s="320"/>
      <c r="AM54" s="320"/>
      <c r="AN54" s="319">
        <f t="shared" si="0"/>
        <v>0</v>
      </c>
      <c r="AO54" s="320"/>
      <c r="AP54" s="320"/>
      <c r="AQ54" s="97" t="s">
        <v>92</v>
      </c>
      <c r="AR54" s="98"/>
      <c r="AS54" s="99">
        <v>0</v>
      </c>
      <c r="AT54" s="100">
        <f t="shared" si="1"/>
        <v>0</v>
      </c>
      <c r="AU54" s="101">
        <f>'03 - SO 02 - Dešťová kana...'!P84</f>
        <v>0</v>
      </c>
      <c r="AV54" s="100">
        <f>'03 - SO 02 - Dešťová kana...'!J30</f>
        <v>0</v>
      </c>
      <c r="AW54" s="100">
        <f>'03 - SO 02 - Dešťová kana...'!J31</f>
        <v>0</v>
      </c>
      <c r="AX54" s="100">
        <f>'03 - SO 02 - Dešťová kana...'!J32</f>
        <v>0</v>
      </c>
      <c r="AY54" s="100">
        <f>'03 - SO 02 - Dešťová kana...'!J33</f>
        <v>0</v>
      </c>
      <c r="AZ54" s="100">
        <f>'03 - SO 02 - Dešťová kana...'!F30</f>
        <v>0</v>
      </c>
      <c r="BA54" s="100">
        <f>'03 - SO 02 - Dešťová kana...'!F31</f>
        <v>0</v>
      </c>
      <c r="BB54" s="100">
        <f>'03 - SO 02 - Dešťová kana...'!F32</f>
        <v>0</v>
      </c>
      <c r="BC54" s="100">
        <f>'03 - SO 02 - Dešťová kana...'!F33</f>
        <v>0</v>
      </c>
      <c r="BD54" s="102">
        <f>'03 - SO 02 - Dešťová kana...'!F34</f>
        <v>0</v>
      </c>
      <c r="BT54" s="103" t="s">
        <v>84</v>
      </c>
      <c r="BV54" s="103" t="s">
        <v>78</v>
      </c>
      <c r="BW54" s="103" t="s">
        <v>93</v>
      </c>
      <c r="BX54" s="103" t="s">
        <v>7</v>
      </c>
      <c r="CL54" s="103" t="s">
        <v>21</v>
      </c>
      <c r="CM54" s="103" t="s">
        <v>86</v>
      </c>
    </row>
    <row r="55" spans="1:91" s="5" customFormat="1" ht="22.5" customHeight="1">
      <c r="A55" s="93" t="s">
        <v>80</v>
      </c>
      <c r="B55" s="94"/>
      <c r="C55" s="95"/>
      <c r="D55" s="321" t="s">
        <v>94</v>
      </c>
      <c r="E55" s="321"/>
      <c r="F55" s="321"/>
      <c r="G55" s="321"/>
      <c r="H55" s="321"/>
      <c r="I55" s="96"/>
      <c r="J55" s="321" t="s">
        <v>95</v>
      </c>
      <c r="K55" s="321"/>
      <c r="L55" s="321"/>
      <c r="M55" s="321"/>
      <c r="N55" s="321"/>
      <c r="O55" s="321"/>
      <c r="P55" s="321"/>
      <c r="Q55" s="321"/>
      <c r="R55" s="321"/>
      <c r="S55" s="321"/>
      <c r="T55" s="321"/>
      <c r="U55" s="321"/>
      <c r="V55" s="321"/>
      <c r="W55" s="321"/>
      <c r="X55" s="321"/>
      <c r="Y55" s="321"/>
      <c r="Z55" s="321"/>
      <c r="AA55" s="321"/>
      <c r="AB55" s="321"/>
      <c r="AC55" s="321"/>
      <c r="AD55" s="321"/>
      <c r="AE55" s="321"/>
      <c r="AF55" s="321"/>
      <c r="AG55" s="319">
        <f>'04 - SO 03 - Veřejné osvě...'!J27</f>
        <v>0</v>
      </c>
      <c r="AH55" s="320"/>
      <c r="AI55" s="320"/>
      <c r="AJ55" s="320"/>
      <c r="AK55" s="320"/>
      <c r="AL55" s="320"/>
      <c r="AM55" s="320"/>
      <c r="AN55" s="319">
        <f t="shared" si="0"/>
        <v>0</v>
      </c>
      <c r="AO55" s="320"/>
      <c r="AP55" s="320"/>
      <c r="AQ55" s="97" t="s">
        <v>83</v>
      </c>
      <c r="AR55" s="98"/>
      <c r="AS55" s="99">
        <v>0</v>
      </c>
      <c r="AT55" s="100">
        <f t="shared" si="1"/>
        <v>0</v>
      </c>
      <c r="AU55" s="101">
        <f>'04 - SO 03 - Veřejné osvě...'!P84</f>
        <v>0</v>
      </c>
      <c r="AV55" s="100">
        <f>'04 - SO 03 - Veřejné osvě...'!J30</f>
        <v>0</v>
      </c>
      <c r="AW55" s="100">
        <f>'04 - SO 03 - Veřejné osvě...'!J31</f>
        <v>0</v>
      </c>
      <c r="AX55" s="100">
        <f>'04 - SO 03 - Veřejné osvě...'!J32</f>
        <v>0</v>
      </c>
      <c r="AY55" s="100">
        <f>'04 - SO 03 - Veřejné osvě...'!J33</f>
        <v>0</v>
      </c>
      <c r="AZ55" s="100">
        <f>'04 - SO 03 - Veřejné osvě...'!F30</f>
        <v>0</v>
      </c>
      <c r="BA55" s="100">
        <f>'04 - SO 03 - Veřejné osvě...'!F31</f>
        <v>0</v>
      </c>
      <c r="BB55" s="100">
        <f>'04 - SO 03 - Veřejné osvě...'!F32</f>
        <v>0</v>
      </c>
      <c r="BC55" s="100">
        <f>'04 - SO 03 - Veřejné osvě...'!F33</f>
        <v>0</v>
      </c>
      <c r="BD55" s="102">
        <f>'04 - SO 03 - Veřejné osvě...'!F34</f>
        <v>0</v>
      </c>
      <c r="BT55" s="103" t="s">
        <v>84</v>
      </c>
      <c r="BV55" s="103" t="s">
        <v>78</v>
      </c>
      <c r="BW55" s="103" t="s">
        <v>96</v>
      </c>
      <c r="BX55" s="103" t="s">
        <v>7</v>
      </c>
      <c r="CL55" s="103" t="s">
        <v>21</v>
      </c>
      <c r="CM55" s="103" t="s">
        <v>86</v>
      </c>
    </row>
    <row r="56" spans="1:91" s="5" customFormat="1" ht="22.5" customHeight="1">
      <c r="A56" s="93" t="s">
        <v>80</v>
      </c>
      <c r="B56" s="94"/>
      <c r="C56" s="95"/>
      <c r="D56" s="321" t="s">
        <v>97</v>
      </c>
      <c r="E56" s="321"/>
      <c r="F56" s="321"/>
      <c r="G56" s="321"/>
      <c r="H56" s="321"/>
      <c r="I56" s="96"/>
      <c r="J56" s="321" t="s">
        <v>98</v>
      </c>
      <c r="K56" s="321"/>
      <c r="L56" s="321"/>
      <c r="M56" s="321"/>
      <c r="N56" s="321"/>
      <c r="O56" s="321"/>
      <c r="P56" s="321"/>
      <c r="Q56" s="321"/>
      <c r="R56" s="321"/>
      <c r="S56" s="321"/>
      <c r="T56" s="321"/>
      <c r="U56" s="321"/>
      <c r="V56" s="321"/>
      <c r="W56" s="321"/>
      <c r="X56" s="321"/>
      <c r="Y56" s="321"/>
      <c r="Z56" s="321"/>
      <c r="AA56" s="321"/>
      <c r="AB56" s="321"/>
      <c r="AC56" s="321"/>
      <c r="AD56" s="321"/>
      <c r="AE56" s="321"/>
      <c r="AF56" s="321"/>
      <c r="AG56" s="319">
        <f>'05 - SO 04 - Obnova zámec...'!J27</f>
        <v>0</v>
      </c>
      <c r="AH56" s="320"/>
      <c r="AI56" s="320"/>
      <c r="AJ56" s="320"/>
      <c r="AK56" s="320"/>
      <c r="AL56" s="320"/>
      <c r="AM56" s="320"/>
      <c r="AN56" s="319">
        <f t="shared" si="0"/>
        <v>0</v>
      </c>
      <c r="AO56" s="320"/>
      <c r="AP56" s="320"/>
      <c r="AQ56" s="97" t="s">
        <v>83</v>
      </c>
      <c r="AR56" s="98"/>
      <c r="AS56" s="99">
        <v>0</v>
      </c>
      <c r="AT56" s="100">
        <f t="shared" si="1"/>
        <v>0</v>
      </c>
      <c r="AU56" s="101">
        <f>'05 - SO 04 - Obnova zámec...'!P86</f>
        <v>0</v>
      </c>
      <c r="AV56" s="100">
        <f>'05 - SO 04 - Obnova zámec...'!J30</f>
        <v>0</v>
      </c>
      <c r="AW56" s="100">
        <f>'05 - SO 04 - Obnova zámec...'!J31</f>
        <v>0</v>
      </c>
      <c r="AX56" s="100">
        <f>'05 - SO 04 - Obnova zámec...'!J32</f>
        <v>0</v>
      </c>
      <c r="AY56" s="100">
        <f>'05 - SO 04 - Obnova zámec...'!J33</f>
        <v>0</v>
      </c>
      <c r="AZ56" s="100">
        <f>'05 - SO 04 - Obnova zámec...'!F30</f>
        <v>0</v>
      </c>
      <c r="BA56" s="100">
        <f>'05 - SO 04 - Obnova zámec...'!F31</f>
        <v>0</v>
      </c>
      <c r="BB56" s="100">
        <f>'05 - SO 04 - Obnova zámec...'!F32</f>
        <v>0</v>
      </c>
      <c r="BC56" s="100">
        <f>'05 - SO 04 - Obnova zámec...'!F33</f>
        <v>0</v>
      </c>
      <c r="BD56" s="102">
        <f>'05 - SO 04 - Obnova zámec...'!F34</f>
        <v>0</v>
      </c>
      <c r="BT56" s="103" t="s">
        <v>84</v>
      </c>
      <c r="BV56" s="103" t="s">
        <v>78</v>
      </c>
      <c r="BW56" s="103" t="s">
        <v>99</v>
      </c>
      <c r="BX56" s="103" t="s">
        <v>7</v>
      </c>
      <c r="CL56" s="103" t="s">
        <v>21</v>
      </c>
      <c r="CM56" s="103" t="s">
        <v>86</v>
      </c>
    </row>
    <row r="57" spans="1:91" s="5" customFormat="1" ht="22.5" customHeight="1">
      <c r="A57" s="93" t="s">
        <v>80</v>
      </c>
      <c r="B57" s="94"/>
      <c r="C57" s="95"/>
      <c r="D57" s="321" t="s">
        <v>100</v>
      </c>
      <c r="E57" s="321"/>
      <c r="F57" s="321"/>
      <c r="G57" s="321"/>
      <c r="H57" s="321"/>
      <c r="I57" s="96"/>
      <c r="J57" s="321" t="s">
        <v>101</v>
      </c>
      <c r="K57" s="321"/>
      <c r="L57" s="321"/>
      <c r="M57" s="321"/>
      <c r="N57" s="321"/>
      <c r="O57" s="321"/>
      <c r="P57" s="321"/>
      <c r="Q57" s="321"/>
      <c r="R57" s="321"/>
      <c r="S57" s="321"/>
      <c r="T57" s="321"/>
      <c r="U57" s="321"/>
      <c r="V57" s="321"/>
      <c r="W57" s="321"/>
      <c r="X57" s="321"/>
      <c r="Y57" s="321"/>
      <c r="Z57" s="321"/>
      <c r="AA57" s="321"/>
      <c r="AB57" s="321"/>
      <c r="AC57" s="321"/>
      <c r="AD57" s="321"/>
      <c r="AE57" s="321"/>
      <c r="AF57" s="321"/>
      <c r="AG57" s="319">
        <f>'06 - VON'!J27</f>
        <v>0</v>
      </c>
      <c r="AH57" s="320"/>
      <c r="AI57" s="320"/>
      <c r="AJ57" s="320"/>
      <c r="AK57" s="320"/>
      <c r="AL57" s="320"/>
      <c r="AM57" s="320"/>
      <c r="AN57" s="319">
        <f t="shared" si="0"/>
        <v>0</v>
      </c>
      <c r="AO57" s="320"/>
      <c r="AP57" s="320"/>
      <c r="AQ57" s="97" t="s">
        <v>83</v>
      </c>
      <c r="AR57" s="98"/>
      <c r="AS57" s="104">
        <v>0</v>
      </c>
      <c r="AT57" s="105">
        <f t="shared" si="1"/>
        <v>0</v>
      </c>
      <c r="AU57" s="106">
        <f>'06 - VON'!P81</f>
        <v>0</v>
      </c>
      <c r="AV57" s="105">
        <f>'06 - VON'!J30</f>
        <v>0</v>
      </c>
      <c r="AW57" s="105">
        <f>'06 - VON'!J31</f>
        <v>0</v>
      </c>
      <c r="AX57" s="105">
        <f>'06 - VON'!J32</f>
        <v>0</v>
      </c>
      <c r="AY57" s="105">
        <f>'06 - VON'!J33</f>
        <v>0</v>
      </c>
      <c r="AZ57" s="105">
        <f>'06 - VON'!F30</f>
        <v>0</v>
      </c>
      <c r="BA57" s="105">
        <f>'06 - VON'!F31</f>
        <v>0</v>
      </c>
      <c r="BB57" s="105">
        <f>'06 - VON'!F32</f>
        <v>0</v>
      </c>
      <c r="BC57" s="105">
        <f>'06 - VON'!F33</f>
        <v>0</v>
      </c>
      <c r="BD57" s="107">
        <f>'06 - VON'!F34</f>
        <v>0</v>
      </c>
      <c r="BT57" s="103" t="s">
        <v>84</v>
      </c>
      <c r="BV57" s="103" t="s">
        <v>78</v>
      </c>
      <c r="BW57" s="103" t="s">
        <v>102</v>
      </c>
      <c r="BX57" s="103" t="s">
        <v>7</v>
      </c>
      <c r="CL57" s="103" t="s">
        <v>21</v>
      </c>
      <c r="CM57" s="103" t="s">
        <v>86</v>
      </c>
    </row>
    <row r="58" spans="1:91" s="1" customFormat="1" ht="30" customHeight="1">
      <c r="B58" s="38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58"/>
    </row>
    <row r="59" spans="1:91" s="1" customFormat="1" ht="6.9" customHeight="1"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8"/>
    </row>
  </sheetData>
  <sheetProtection password="CC35" sheet="1" objects="1" scenarios="1" formatCells="0" formatColumns="0" formatRows="0" sort="0" autoFilter="0"/>
  <mergeCells count="61">
    <mergeCell ref="AK27:AO27"/>
    <mergeCell ref="L28:O28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D54:H54"/>
    <mergeCell ref="J54:AF54"/>
    <mergeCell ref="AN55:AP55"/>
    <mergeCell ref="AG55:AM55"/>
    <mergeCell ref="D55:H55"/>
    <mergeCell ref="J55:AF55"/>
    <mergeCell ref="D56:H56"/>
    <mergeCell ref="J56:AF56"/>
    <mergeCell ref="AN57:AP57"/>
    <mergeCell ref="AG57:AM57"/>
    <mergeCell ref="D57:H57"/>
    <mergeCell ref="J57:AF57"/>
    <mergeCell ref="AG51:AM51"/>
    <mergeCell ref="AN51:AP51"/>
    <mergeCell ref="AR2:BE2"/>
    <mergeCell ref="AN56:AP56"/>
    <mergeCell ref="AG56:AM56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</mergeCells>
  <hyperlinks>
    <hyperlink ref="K1:S1" location="C2" display="1) Rekapitulace stavby"/>
    <hyperlink ref="W1:AI1" location="C51" display="2) Rekapitulace objektů stavby a soupisů prací"/>
    <hyperlink ref="A52" location="'01 - Vyčitění a připrava ...'!C2" display="/"/>
    <hyperlink ref="A53" location="'02 - SO 01 - Komunikace'!C2" display="/"/>
    <hyperlink ref="A54" location="'03 - SO 02 - Dešťová kana...'!C2" display="/"/>
    <hyperlink ref="A55" location="'04 - SO 03 - Veřejné osvě...'!C2" display="/"/>
    <hyperlink ref="A56" location="'05 - SO 04 - Obnova zámec...'!C2" display="/"/>
    <hyperlink ref="A57" location="'06 - VON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90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103</v>
      </c>
      <c r="G1" s="357" t="s">
        <v>104</v>
      </c>
      <c r="H1" s="357"/>
      <c r="I1" s="112"/>
      <c r="J1" s="111" t="s">
        <v>105</v>
      </c>
      <c r="K1" s="110" t="s">
        <v>106</v>
      </c>
      <c r="L1" s="111" t="s">
        <v>107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21" t="s">
        <v>85</v>
      </c>
      <c r="AZ2" s="113" t="s">
        <v>108</v>
      </c>
      <c r="BA2" s="113" t="s">
        <v>109</v>
      </c>
      <c r="BB2" s="113" t="s">
        <v>21</v>
      </c>
      <c r="BC2" s="113" t="s">
        <v>110</v>
      </c>
      <c r="BD2" s="113" t="s">
        <v>86</v>
      </c>
    </row>
    <row r="3" spans="1:70" ht="6.9" customHeight="1">
      <c r="B3" s="22"/>
      <c r="C3" s="23"/>
      <c r="D3" s="23"/>
      <c r="E3" s="23"/>
      <c r="F3" s="23"/>
      <c r="G3" s="23"/>
      <c r="H3" s="23"/>
      <c r="I3" s="114"/>
      <c r="J3" s="23"/>
      <c r="K3" s="24"/>
      <c r="AT3" s="21" t="s">
        <v>86</v>
      </c>
      <c r="AZ3" s="113" t="s">
        <v>111</v>
      </c>
      <c r="BA3" s="113" t="s">
        <v>109</v>
      </c>
      <c r="BB3" s="113" t="s">
        <v>21</v>
      </c>
      <c r="BC3" s="113" t="s">
        <v>112</v>
      </c>
      <c r="BD3" s="113" t="s">
        <v>86</v>
      </c>
    </row>
    <row r="4" spans="1:70" ht="36.9" customHeight="1">
      <c r="B4" s="25"/>
      <c r="C4" s="26"/>
      <c r="D4" s="27" t="s">
        <v>113</v>
      </c>
      <c r="E4" s="26"/>
      <c r="F4" s="26"/>
      <c r="G4" s="26"/>
      <c r="H4" s="26"/>
      <c r="I4" s="115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15"/>
      <c r="J5" s="26"/>
      <c r="K5" s="28"/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5"/>
      <c r="J6" s="26"/>
      <c r="K6" s="28"/>
    </row>
    <row r="7" spans="1:70" ht="22.5" customHeight="1">
      <c r="B7" s="25"/>
      <c r="C7" s="26"/>
      <c r="D7" s="26"/>
      <c r="E7" s="358" t="str">
        <f>'Rekapitulace stavby'!K6</f>
        <v>Parkoviště a propojovací komunikace ulice Radniční a ulice Hranická v Odrách</v>
      </c>
      <c r="F7" s="359"/>
      <c r="G7" s="359"/>
      <c r="H7" s="359"/>
      <c r="I7" s="115"/>
      <c r="J7" s="26"/>
      <c r="K7" s="28"/>
    </row>
    <row r="8" spans="1:70" s="1" customFormat="1" ht="13.2">
      <c r="B8" s="38"/>
      <c r="C8" s="39"/>
      <c r="D8" s="34" t="s">
        <v>114</v>
      </c>
      <c r="E8" s="39"/>
      <c r="F8" s="39"/>
      <c r="G8" s="39"/>
      <c r="H8" s="39"/>
      <c r="I8" s="116"/>
      <c r="J8" s="39"/>
      <c r="K8" s="42"/>
    </row>
    <row r="9" spans="1:70" s="1" customFormat="1" ht="36.9" customHeight="1">
      <c r="B9" s="38"/>
      <c r="C9" s="39"/>
      <c r="D9" s="39"/>
      <c r="E9" s="360" t="s">
        <v>115</v>
      </c>
      <c r="F9" s="361"/>
      <c r="G9" s="361"/>
      <c r="H9" s="361"/>
      <c r="I9" s="116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7" t="s">
        <v>22</v>
      </c>
      <c r="J11" s="32" t="s">
        <v>21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7" t="s">
        <v>25</v>
      </c>
      <c r="J12" s="118" t="str">
        <f>'Rekapitulace stavby'!AN8</f>
        <v>2. 10. 2018</v>
      </c>
      <c r="K12" s="42"/>
    </row>
    <row r="13" spans="1:70" s="1" customFormat="1" ht="10.95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7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7" t="s">
        <v>31</v>
      </c>
      <c r="J15" s="32" t="s">
        <v>32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" customHeight="1">
      <c r="B17" s="38"/>
      <c r="C17" s="39"/>
      <c r="D17" s="34" t="s">
        <v>33</v>
      </c>
      <c r="E17" s="39"/>
      <c r="F17" s="39"/>
      <c r="G17" s="39"/>
      <c r="H17" s="39"/>
      <c r="I17" s="117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7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" customHeight="1">
      <c r="B20" s="38"/>
      <c r="C20" s="39"/>
      <c r="D20" s="34" t="s">
        <v>35</v>
      </c>
      <c r="E20" s="39"/>
      <c r="F20" s="39"/>
      <c r="G20" s="39"/>
      <c r="H20" s="39"/>
      <c r="I20" s="117" t="s">
        <v>28</v>
      </c>
      <c r="J20" s="32" t="s">
        <v>36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17" t="s">
        <v>31</v>
      </c>
      <c r="J21" s="32" t="s">
        <v>38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" customHeight="1">
      <c r="B23" s="38"/>
      <c r="C23" s="39"/>
      <c r="D23" s="34" t="s">
        <v>40</v>
      </c>
      <c r="E23" s="39"/>
      <c r="F23" s="39"/>
      <c r="G23" s="39"/>
      <c r="H23" s="39"/>
      <c r="I23" s="116"/>
      <c r="J23" s="39"/>
      <c r="K23" s="42"/>
    </row>
    <row r="24" spans="2:11" s="6" customFormat="1" ht="22.5" customHeight="1">
      <c r="B24" s="119"/>
      <c r="C24" s="120"/>
      <c r="D24" s="120"/>
      <c r="E24" s="350" t="s">
        <v>21</v>
      </c>
      <c r="F24" s="350"/>
      <c r="G24" s="350"/>
      <c r="H24" s="350"/>
      <c r="I24" s="121"/>
      <c r="J24" s="120"/>
      <c r="K24" s="122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42</v>
      </c>
      <c r="E27" s="39"/>
      <c r="F27" s="39"/>
      <c r="G27" s="39"/>
      <c r="H27" s="39"/>
      <c r="I27" s="116"/>
      <c r="J27" s="126">
        <f>ROUND(J84,2)</f>
        <v>0</v>
      </c>
      <c r="K27" s="42"/>
    </row>
    <row r="28" spans="2:11" s="1" customFormat="1" ht="6.9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" customHeight="1">
      <c r="B29" s="38"/>
      <c r="C29" s="39"/>
      <c r="D29" s="39"/>
      <c r="E29" s="39"/>
      <c r="F29" s="43" t="s">
        <v>44</v>
      </c>
      <c r="G29" s="39"/>
      <c r="H29" s="39"/>
      <c r="I29" s="127" t="s">
        <v>43</v>
      </c>
      <c r="J29" s="43" t="s">
        <v>45</v>
      </c>
      <c r="K29" s="42"/>
    </row>
    <row r="30" spans="2:11" s="1" customFormat="1" ht="14.4" customHeight="1">
      <c r="B30" s="38"/>
      <c r="C30" s="39"/>
      <c r="D30" s="46" t="s">
        <v>46</v>
      </c>
      <c r="E30" s="46" t="s">
        <v>47</v>
      </c>
      <c r="F30" s="128">
        <f>ROUND(SUM(BE84:BE189), 2)</f>
        <v>0</v>
      </c>
      <c r="G30" s="39"/>
      <c r="H30" s="39"/>
      <c r="I30" s="129">
        <v>0.21</v>
      </c>
      <c r="J30" s="128">
        <f>ROUND(ROUND((SUM(BE84:BE189)),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48</v>
      </c>
      <c r="F31" s="128">
        <f>ROUND(SUM(BF84:BF189), 2)</f>
        <v>0</v>
      </c>
      <c r="G31" s="39"/>
      <c r="H31" s="39"/>
      <c r="I31" s="129">
        <v>0.15</v>
      </c>
      <c r="J31" s="128">
        <f>ROUND(ROUND((SUM(BF84:BF189)),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49</v>
      </c>
      <c r="F32" s="128">
        <f>ROUND(SUM(BG84:BG189),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" hidden="1" customHeight="1">
      <c r="B33" s="38"/>
      <c r="C33" s="39"/>
      <c r="D33" s="39"/>
      <c r="E33" s="46" t="s">
        <v>50</v>
      </c>
      <c r="F33" s="128">
        <f>ROUND(SUM(BH84:BH189),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" hidden="1" customHeight="1">
      <c r="B34" s="38"/>
      <c r="C34" s="39"/>
      <c r="D34" s="39"/>
      <c r="E34" s="46" t="s">
        <v>51</v>
      </c>
      <c r="F34" s="128">
        <f>ROUND(SUM(BI84:BI189),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52</v>
      </c>
      <c r="E36" s="76"/>
      <c r="F36" s="76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" customHeight="1">
      <c r="B42" s="38"/>
      <c r="C42" s="27" t="s">
        <v>116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22.5" customHeight="1">
      <c r="B45" s="38"/>
      <c r="C45" s="39"/>
      <c r="D45" s="39"/>
      <c r="E45" s="358" t="str">
        <f>E7</f>
        <v>Parkoviště a propojovací komunikace ulice Radniční a ulice Hranická v Odrách</v>
      </c>
      <c r="F45" s="359"/>
      <c r="G45" s="359"/>
      <c r="H45" s="359"/>
      <c r="I45" s="116"/>
      <c r="J45" s="39"/>
      <c r="K45" s="42"/>
    </row>
    <row r="46" spans="2:11" s="1" customFormat="1" ht="14.4" customHeight="1">
      <c r="B46" s="38"/>
      <c r="C46" s="34" t="s">
        <v>114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23.25" customHeight="1">
      <c r="B47" s="38"/>
      <c r="C47" s="39"/>
      <c r="D47" s="39"/>
      <c r="E47" s="360" t="str">
        <f>E9</f>
        <v>01 - Vyčitění a připrava staveniště</v>
      </c>
      <c r="F47" s="361"/>
      <c r="G47" s="361"/>
      <c r="H47" s="361"/>
      <c r="I47" s="116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Odry</v>
      </c>
      <c r="G49" s="39"/>
      <c r="H49" s="39"/>
      <c r="I49" s="117" t="s">
        <v>25</v>
      </c>
      <c r="J49" s="118" t="str">
        <f>IF(J12="","",J12)</f>
        <v>2. 10. 2018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7" t="s">
        <v>35</v>
      </c>
      <c r="J51" s="32" t="str">
        <f>E21</f>
        <v>Hydroelko, s.r.o.</v>
      </c>
      <c r="K51" s="42"/>
    </row>
    <row r="52" spans="2:47" s="1" customFormat="1" ht="14.4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16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117</v>
      </c>
      <c r="D54" s="130"/>
      <c r="E54" s="130"/>
      <c r="F54" s="130"/>
      <c r="G54" s="130"/>
      <c r="H54" s="130"/>
      <c r="I54" s="143"/>
      <c r="J54" s="144" t="s">
        <v>118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119</v>
      </c>
      <c r="D56" s="39"/>
      <c r="E56" s="39"/>
      <c r="F56" s="39"/>
      <c r="G56" s="39"/>
      <c r="H56" s="39"/>
      <c r="I56" s="116"/>
      <c r="J56" s="126">
        <f>J84</f>
        <v>0</v>
      </c>
      <c r="K56" s="42"/>
      <c r="AU56" s="21" t="s">
        <v>120</v>
      </c>
    </row>
    <row r="57" spans="2:47" s="7" customFormat="1" ht="24.9" customHeight="1">
      <c r="B57" s="147"/>
      <c r="C57" s="148"/>
      <c r="D57" s="149" t="s">
        <v>121</v>
      </c>
      <c r="E57" s="150"/>
      <c r="F57" s="150"/>
      <c r="G57" s="150"/>
      <c r="H57" s="150"/>
      <c r="I57" s="151"/>
      <c r="J57" s="152">
        <f>J85</f>
        <v>0</v>
      </c>
      <c r="K57" s="153"/>
    </row>
    <row r="58" spans="2:47" s="8" customFormat="1" ht="19.95" customHeight="1">
      <c r="B58" s="154"/>
      <c r="C58" s="155"/>
      <c r="D58" s="156" t="s">
        <v>122</v>
      </c>
      <c r="E58" s="157"/>
      <c r="F58" s="157"/>
      <c r="G58" s="157"/>
      <c r="H58" s="157"/>
      <c r="I58" s="158"/>
      <c r="J58" s="159">
        <f>J86</f>
        <v>0</v>
      </c>
      <c r="K58" s="160"/>
    </row>
    <row r="59" spans="2:47" s="8" customFormat="1" ht="19.95" customHeight="1">
      <c r="B59" s="154"/>
      <c r="C59" s="155"/>
      <c r="D59" s="156" t="s">
        <v>123</v>
      </c>
      <c r="E59" s="157"/>
      <c r="F59" s="157"/>
      <c r="G59" s="157"/>
      <c r="H59" s="157"/>
      <c r="I59" s="158"/>
      <c r="J59" s="159">
        <f>J138</f>
        <v>0</v>
      </c>
      <c r="K59" s="160"/>
    </row>
    <row r="60" spans="2:47" s="8" customFormat="1" ht="19.95" customHeight="1">
      <c r="B60" s="154"/>
      <c r="C60" s="155"/>
      <c r="D60" s="156" t="s">
        <v>124</v>
      </c>
      <c r="E60" s="157"/>
      <c r="F60" s="157"/>
      <c r="G60" s="157"/>
      <c r="H60" s="157"/>
      <c r="I60" s="158"/>
      <c r="J60" s="159">
        <f>J154</f>
        <v>0</v>
      </c>
      <c r="K60" s="160"/>
    </row>
    <row r="61" spans="2:47" s="8" customFormat="1" ht="19.95" customHeight="1">
      <c r="B61" s="154"/>
      <c r="C61" s="155"/>
      <c r="D61" s="156" t="s">
        <v>125</v>
      </c>
      <c r="E61" s="157"/>
      <c r="F61" s="157"/>
      <c r="G61" s="157"/>
      <c r="H61" s="157"/>
      <c r="I61" s="158"/>
      <c r="J61" s="159">
        <f>J177</f>
        <v>0</v>
      </c>
      <c r="K61" s="160"/>
    </row>
    <row r="62" spans="2:47" s="7" customFormat="1" ht="24.9" customHeight="1">
      <c r="B62" s="147"/>
      <c r="C62" s="148"/>
      <c r="D62" s="149" t="s">
        <v>126</v>
      </c>
      <c r="E62" s="150"/>
      <c r="F62" s="150"/>
      <c r="G62" s="150"/>
      <c r="H62" s="150"/>
      <c r="I62" s="151"/>
      <c r="J62" s="152">
        <f>J182</f>
        <v>0</v>
      </c>
      <c r="K62" s="153"/>
    </row>
    <row r="63" spans="2:47" s="8" customFormat="1" ht="19.95" customHeight="1">
      <c r="B63" s="154"/>
      <c r="C63" s="155"/>
      <c r="D63" s="156" t="s">
        <v>127</v>
      </c>
      <c r="E63" s="157"/>
      <c r="F63" s="157"/>
      <c r="G63" s="157"/>
      <c r="H63" s="157"/>
      <c r="I63" s="158"/>
      <c r="J63" s="159">
        <f>J183</f>
        <v>0</v>
      </c>
      <c r="K63" s="160"/>
    </row>
    <row r="64" spans="2:47" s="8" customFormat="1" ht="19.95" customHeight="1">
      <c r="B64" s="154"/>
      <c r="C64" s="155"/>
      <c r="D64" s="156" t="s">
        <v>128</v>
      </c>
      <c r="E64" s="157"/>
      <c r="F64" s="157"/>
      <c r="G64" s="157"/>
      <c r="H64" s="157"/>
      <c r="I64" s="158"/>
      <c r="J64" s="159">
        <f>J186</f>
        <v>0</v>
      </c>
      <c r="K64" s="160"/>
    </row>
    <row r="65" spans="2:12" s="1" customFormat="1" ht="21.75" customHeight="1">
      <c r="B65" s="38"/>
      <c r="C65" s="39"/>
      <c r="D65" s="39"/>
      <c r="E65" s="39"/>
      <c r="F65" s="39"/>
      <c r="G65" s="39"/>
      <c r="H65" s="39"/>
      <c r="I65" s="116"/>
      <c r="J65" s="39"/>
      <c r="K65" s="42"/>
    </row>
    <row r="66" spans="2:12" s="1" customFormat="1" ht="6.9" customHeight="1">
      <c r="B66" s="53"/>
      <c r="C66" s="54"/>
      <c r="D66" s="54"/>
      <c r="E66" s="54"/>
      <c r="F66" s="54"/>
      <c r="G66" s="54"/>
      <c r="H66" s="54"/>
      <c r="I66" s="137"/>
      <c r="J66" s="54"/>
      <c r="K66" s="55"/>
    </row>
    <row r="70" spans="2:12" s="1" customFormat="1" ht="6.9" customHeight="1">
      <c r="B70" s="56"/>
      <c r="C70" s="57"/>
      <c r="D70" s="57"/>
      <c r="E70" s="57"/>
      <c r="F70" s="57"/>
      <c r="G70" s="57"/>
      <c r="H70" s="57"/>
      <c r="I70" s="140"/>
      <c r="J70" s="57"/>
      <c r="K70" s="57"/>
      <c r="L70" s="58"/>
    </row>
    <row r="71" spans="2:12" s="1" customFormat="1" ht="36.9" customHeight="1">
      <c r="B71" s="38"/>
      <c r="C71" s="59" t="s">
        <v>129</v>
      </c>
      <c r="D71" s="60"/>
      <c r="E71" s="60"/>
      <c r="F71" s="60"/>
      <c r="G71" s="60"/>
      <c r="H71" s="60"/>
      <c r="I71" s="161"/>
      <c r="J71" s="60"/>
      <c r="K71" s="60"/>
      <c r="L71" s="58"/>
    </row>
    <row r="72" spans="2:12" s="1" customFormat="1" ht="6.9" customHeight="1">
      <c r="B72" s="38"/>
      <c r="C72" s="60"/>
      <c r="D72" s="60"/>
      <c r="E72" s="60"/>
      <c r="F72" s="60"/>
      <c r="G72" s="60"/>
      <c r="H72" s="60"/>
      <c r="I72" s="161"/>
      <c r="J72" s="60"/>
      <c r="K72" s="60"/>
      <c r="L72" s="58"/>
    </row>
    <row r="73" spans="2:12" s="1" customFormat="1" ht="14.4" customHeight="1">
      <c r="B73" s="38"/>
      <c r="C73" s="62" t="s">
        <v>18</v>
      </c>
      <c r="D73" s="60"/>
      <c r="E73" s="60"/>
      <c r="F73" s="60"/>
      <c r="G73" s="60"/>
      <c r="H73" s="60"/>
      <c r="I73" s="161"/>
      <c r="J73" s="60"/>
      <c r="K73" s="60"/>
      <c r="L73" s="58"/>
    </row>
    <row r="74" spans="2:12" s="1" customFormat="1" ht="22.5" customHeight="1">
      <c r="B74" s="38"/>
      <c r="C74" s="60"/>
      <c r="D74" s="60"/>
      <c r="E74" s="354" t="str">
        <f>E7</f>
        <v>Parkoviště a propojovací komunikace ulice Radniční a ulice Hranická v Odrách</v>
      </c>
      <c r="F74" s="355"/>
      <c r="G74" s="355"/>
      <c r="H74" s="355"/>
      <c r="I74" s="161"/>
      <c r="J74" s="60"/>
      <c r="K74" s="60"/>
      <c r="L74" s="58"/>
    </row>
    <row r="75" spans="2:12" s="1" customFormat="1" ht="14.4" customHeight="1">
      <c r="B75" s="38"/>
      <c r="C75" s="62" t="s">
        <v>114</v>
      </c>
      <c r="D75" s="60"/>
      <c r="E75" s="60"/>
      <c r="F75" s="60"/>
      <c r="G75" s="60"/>
      <c r="H75" s="60"/>
      <c r="I75" s="161"/>
      <c r="J75" s="60"/>
      <c r="K75" s="60"/>
      <c r="L75" s="58"/>
    </row>
    <row r="76" spans="2:12" s="1" customFormat="1" ht="23.25" customHeight="1">
      <c r="B76" s="38"/>
      <c r="C76" s="60"/>
      <c r="D76" s="60"/>
      <c r="E76" s="322" t="str">
        <f>E9</f>
        <v>01 - Vyčitění a připrava staveniště</v>
      </c>
      <c r="F76" s="356"/>
      <c r="G76" s="356"/>
      <c r="H76" s="356"/>
      <c r="I76" s="161"/>
      <c r="J76" s="60"/>
      <c r="K76" s="60"/>
      <c r="L76" s="58"/>
    </row>
    <row r="77" spans="2:12" s="1" customFormat="1" ht="6.9" customHeight="1">
      <c r="B77" s="38"/>
      <c r="C77" s="60"/>
      <c r="D77" s="60"/>
      <c r="E77" s="60"/>
      <c r="F77" s="60"/>
      <c r="G77" s="60"/>
      <c r="H77" s="60"/>
      <c r="I77" s="161"/>
      <c r="J77" s="60"/>
      <c r="K77" s="60"/>
      <c r="L77" s="58"/>
    </row>
    <row r="78" spans="2:12" s="1" customFormat="1" ht="18" customHeight="1">
      <c r="B78" s="38"/>
      <c r="C78" s="62" t="s">
        <v>23</v>
      </c>
      <c r="D78" s="60"/>
      <c r="E78" s="60"/>
      <c r="F78" s="162" t="str">
        <f>F12</f>
        <v>Odry</v>
      </c>
      <c r="G78" s="60"/>
      <c r="H78" s="60"/>
      <c r="I78" s="163" t="s">
        <v>25</v>
      </c>
      <c r="J78" s="70" t="str">
        <f>IF(J12="","",J12)</f>
        <v>2. 10. 2018</v>
      </c>
      <c r="K78" s="60"/>
      <c r="L78" s="58"/>
    </row>
    <row r="79" spans="2:12" s="1" customFormat="1" ht="6.9" customHeight="1">
      <c r="B79" s="38"/>
      <c r="C79" s="60"/>
      <c r="D79" s="60"/>
      <c r="E79" s="60"/>
      <c r="F79" s="60"/>
      <c r="G79" s="60"/>
      <c r="H79" s="60"/>
      <c r="I79" s="161"/>
      <c r="J79" s="60"/>
      <c r="K79" s="60"/>
      <c r="L79" s="58"/>
    </row>
    <row r="80" spans="2:12" s="1" customFormat="1" ht="13.2">
      <c r="B80" s="38"/>
      <c r="C80" s="62" t="s">
        <v>27</v>
      </c>
      <c r="D80" s="60"/>
      <c r="E80" s="60"/>
      <c r="F80" s="162" t="str">
        <f>E15</f>
        <v>Město Odry</v>
      </c>
      <c r="G80" s="60"/>
      <c r="H80" s="60"/>
      <c r="I80" s="163" t="s">
        <v>35</v>
      </c>
      <c r="J80" s="162" t="str">
        <f>E21</f>
        <v>Hydroelko, s.r.o.</v>
      </c>
      <c r="K80" s="60"/>
      <c r="L80" s="58"/>
    </row>
    <row r="81" spans="2:65" s="1" customFormat="1" ht="14.4" customHeight="1">
      <c r="B81" s="38"/>
      <c r="C81" s="62" t="s">
        <v>33</v>
      </c>
      <c r="D81" s="60"/>
      <c r="E81" s="60"/>
      <c r="F81" s="162" t="str">
        <f>IF(E18="","",E18)</f>
        <v/>
      </c>
      <c r="G81" s="60"/>
      <c r="H81" s="60"/>
      <c r="I81" s="161"/>
      <c r="J81" s="60"/>
      <c r="K81" s="60"/>
      <c r="L81" s="58"/>
    </row>
    <row r="82" spans="2:65" s="1" customFormat="1" ht="10.35" customHeight="1">
      <c r="B82" s="38"/>
      <c r="C82" s="60"/>
      <c r="D82" s="60"/>
      <c r="E82" s="60"/>
      <c r="F82" s="60"/>
      <c r="G82" s="60"/>
      <c r="H82" s="60"/>
      <c r="I82" s="161"/>
      <c r="J82" s="60"/>
      <c r="K82" s="60"/>
      <c r="L82" s="58"/>
    </row>
    <row r="83" spans="2:65" s="9" customFormat="1" ht="29.25" customHeight="1">
      <c r="B83" s="164"/>
      <c r="C83" s="165" t="s">
        <v>130</v>
      </c>
      <c r="D83" s="166" t="s">
        <v>61</v>
      </c>
      <c r="E83" s="166" t="s">
        <v>57</v>
      </c>
      <c r="F83" s="166" t="s">
        <v>131</v>
      </c>
      <c r="G83" s="166" t="s">
        <v>132</v>
      </c>
      <c r="H83" s="166" t="s">
        <v>133</v>
      </c>
      <c r="I83" s="167" t="s">
        <v>134</v>
      </c>
      <c r="J83" s="166" t="s">
        <v>118</v>
      </c>
      <c r="K83" s="168" t="s">
        <v>135</v>
      </c>
      <c r="L83" s="169"/>
      <c r="M83" s="78" t="s">
        <v>136</v>
      </c>
      <c r="N83" s="79" t="s">
        <v>46</v>
      </c>
      <c r="O83" s="79" t="s">
        <v>137</v>
      </c>
      <c r="P83" s="79" t="s">
        <v>138</v>
      </c>
      <c r="Q83" s="79" t="s">
        <v>139</v>
      </c>
      <c r="R83" s="79" t="s">
        <v>140</v>
      </c>
      <c r="S83" s="79" t="s">
        <v>141</v>
      </c>
      <c r="T83" s="80" t="s">
        <v>142</v>
      </c>
    </row>
    <row r="84" spans="2:65" s="1" customFormat="1" ht="29.25" customHeight="1">
      <c r="B84" s="38"/>
      <c r="C84" s="84" t="s">
        <v>119</v>
      </c>
      <c r="D84" s="60"/>
      <c r="E84" s="60"/>
      <c r="F84" s="60"/>
      <c r="G84" s="60"/>
      <c r="H84" s="60"/>
      <c r="I84" s="161"/>
      <c r="J84" s="170">
        <f>BK84</f>
        <v>0</v>
      </c>
      <c r="K84" s="60"/>
      <c r="L84" s="58"/>
      <c r="M84" s="81"/>
      <c r="N84" s="82"/>
      <c r="O84" s="82"/>
      <c r="P84" s="171">
        <f>P85+P182</f>
        <v>0</v>
      </c>
      <c r="Q84" s="82"/>
      <c r="R84" s="171">
        <f>R85+R182</f>
        <v>12.960290000000001</v>
      </c>
      <c r="S84" s="82"/>
      <c r="T84" s="172">
        <f>T85+T182</f>
        <v>84.601569999999995</v>
      </c>
      <c r="AT84" s="21" t="s">
        <v>75</v>
      </c>
      <c r="AU84" s="21" t="s">
        <v>120</v>
      </c>
      <c r="BK84" s="173">
        <f>BK85+BK182</f>
        <v>0</v>
      </c>
    </row>
    <row r="85" spans="2:65" s="10" customFormat="1" ht="37.35" customHeight="1">
      <c r="B85" s="174"/>
      <c r="C85" s="175"/>
      <c r="D85" s="176" t="s">
        <v>75</v>
      </c>
      <c r="E85" s="177" t="s">
        <v>143</v>
      </c>
      <c r="F85" s="177" t="s">
        <v>144</v>
      </c>
      <c r="G85" s="175"/>
      <c r="H85" s="175"/>
      <c r="I85" s="178"/>
      <c r="J85" s="179">
        <f>BK85</f>
        <v>0</v>
      </c>
      <c r="K85" s="175"/>
      <c r="L85" s="180"/>
      <c r="M85" s="181"/>
      <c r="N85" s="182"/>
      <c r="O85" s="182"/>
      <c r="P85" s="183">
        <f>P86+P138+P154+P177</f>
        <v>0</v>
      </c>
      <c r="Q85" s="182"/>
      <c r="R85" s="183">
        <f>R86+R138+R154+R177</f>
        <v>12.960290000000001</v>
      </c>
      <c r="S85" s="182"/>
      <c r="T85" s="184">
        <f>T86+T138+T154+T177</f>
        <v>84.601569999999995</v>
      </c>
      <c r="AR85" s="185" t="s">
        <v>84</v>
      </c>
      <c r="AT85" s="186" t="s">
        <v>75</v>
      </c>
      <c r="AU85" s="186" t="s">
        <v>76</v>
      </c>
      <c r="AY85" s="185" t="s">
        <v>145</v>
      </c>
      <c r="BK85" s="187">
        <f>BK86+BK138+BK154+BK177</f>
        <v>0</v>
      </c>
    </row>
    <row r="86" spans="2:65" s="10" customFormat="1" ht="19.95" customHeight="1">
      <c r="B86" s="174"/>
      <c r="C86" s="175"/>
      <c r="D86" s="188" t="s">
        <v>75</v>
      </c>
      <c r="E86" s="189" t="s">
        <v>84</v>
      </c>
      <c r="F86" s="189" t="s">
        <v>146</v>
      </c>
      <c r="G86" s="175"/>
      <c r="H86" s="175"/>
      <c r="I86" s="178"/>
      <c r="J86" s="190">
        <f>BK86</f>
        <v>0</v>
      </c>
      <c r="K86" s="175"/>
      <c r="L86" s="180"/>
      <c r="M86" s="181"/>
      <c r="N86" s="182"/>
      <c r="O86" s="182"/>
      <c r="P86" s="183">
        <f>SUM(P87:P137)</f>
        <v>0</v>
      </c>
      <c r="Q86" s="182"/>
      <c r="R86" s="183">
        <f>SUM(R87:R137)</f>
        <v>12.960290000000001</v>
      </c>
      <c r="S86" s="182"/>
      <c r="T86" s="184">
        <f>SUM(T87:T137)</f>
        <v>77.04849999999999</v>
      </c>
      <c r="AR86" s="185" t="s">
        <v>84</v>
      </c>
      <c r="AT86" s="186" t="s">
        <v>75</v>
      </c>
      <c r="AU86" s="186" t="s">
        <v>84</v>
      </c>
      <c r="AY86" s="185" t="s">
        <v>145</v>
      </c>
      <c r="BK86" s="187">
        <f>SUM(BK87:BK137)</f>
        <v>0</v>
      </c>
    </row>
    <row r="87" spans="2:65" s="1" customFormat="1" ht="22.5" customHeight="1">
      <c r="B87" s="38"/>
      <c r="C87" s="191" t="s">
        <v>84</v>
      </c>
      <c r="D87" s="191" t="s">
        <v>147</v>
      </c>
      <c r="E87" s="192" t="s">
        <v>148</v>
      </c>
      <c r="F87" s="193" t="s">
        <v>149</v>
      </c>
      <c r="G87" s="194" t="s">
        <v>150</v>
      </c>
      <c r="H87" s="195">
        <v>2</v>
      </c>
      <c r="I87" s="196"/>
      <c r="J87" s="197">
        <f>ROUND(I87*H87,2)</f>
        <v>0</v>
      </c>
      <c r="K87" s="193" t="s">
        <v>151</v>
      </c>
      <c r="L87" s="58"/>
      <c r="M87" s="198" t="s">
        <v>21</v>
      </c>
      <c r="N87" s="199" t="s">
        <v>47</v>
      </c>
      <c r="O87" s="39"/>
      <c r="P87" s="200">
        <f>O87*H87</f>
        <v>0</v>
      </c>
      <c r="Q87" s="200">
        <v>5.0000000000000002E-5</v>
      </c>
      <c r="R87" s="200">
        <f>Q87*H87</f>
        <v>1E-4</v>
      </c>
      <c r="S87" s="200">
        <v>0</v>
      </c>
      <c r="T87" s="201">
        <f>S87*H87</f>
        <v>0</v>
      </c>
      <c r="AR87" s="21" t="s">
        <v>152</v>
      </c>
      <c r="AT87" s="21" t="s">
        <v>147</v>
      </c>
      <c r="AU87" s="21" t="s">
        <v>86</v>
      </c>
      <c r="AY87" s="21" t="s">
        <v>145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1" t="s">
        <v>84</v>
      </c>
      <c r="BK87" s="202">
        <f>ROUND(I87*H87,2)</f>
        <v>0</v>
      </c>
      <c r="BL87" s="21" t="s">
        <v>152</v>
      </c>
      <c r="BM87" s="21" t="s">
        <v>153</v>
      </c>
    </row>
    <row r="88" spans="2:65" s="1" customFormat="1" ht="24">
      <c r="B88" s="38"/>
      <c r="C88" s="60"/>
      <c r="D88" s="203" t="s">
        <v>154</v>
      </c>
      <c r="E88" s="60"/>
      <c r="F88" s="204" t="s">
        <v>155</v>
      </c>
      <c r="G88" s="60"/>
      <c r="H88" s="60"/>
      <c r="I88" s="161"/>
      <c r="J88" s="60"/>
      <c r="K88" s="60"/>
      <c r="L88" s="58"/>
      <c r="M88" s="205"/>
      <c r="N88" s="39"/>
      <c r="O88" s="39"/>
      <c r="P88" s="39"/>
      <c r="Q88" s="39"/>
      <c r="R88" s="39"/>
      <c r="S88" s="39"/>
      <c r="T88" s="75"/>
      <c r="AT88" s="21" t="s">
        <v>154</v>
      </c>
      <c r="AU88" s="21" t="s">
        <v>86</v>
      </c>
    </row>
    <row r="89" spans="2:65" s="11" customFormat="1">
      <c r="B89" s="206"/>
      <c r="C89" s="207"/>
      <c r="D89" s="208" t="s">
        <v>156</v>
      </c>
      <c r="E89" s="209" t="s">
        <v>21</v>
      </c>
      <c r="F89" s="210" t="s">
        <v>86</v>
      </c>
      <c r="G89" s="207"/>
      <c r="H89" s="211">
        <v>2</v>
      </c>
      <c r="I89" s="212"/>
      <c r="J89" s="207"/>
      <c r="K89" s="207"/>
      <c r="L89" s="213"/>
      <c r="M89" s="214"/>
      <c r="N89" s="215"/>
      <c r="O89" s="215"/>
      <c r="P89" s="215"/>
      <c r="Q89" s="215"/>
      <c r="R89" s="215"/>
      <c r="S89" s="215"/>
      <c r="T89" s="216"/>
      <c r="AT89" s="217" t="s">
        <v>156</v>
      </c>
      <c r="AU89" s="217" t="s">
        <v>86</v>
      </c>
      <c r="AV89" s="11" t="s">
        <v>86</v>
      </c>
      <c r="AW89" s="11" t="s">
        <v>39</v>
      </c>
      <c r="AX89" s="11" t="s">
        <v>84</v>
      </c>
      <c r="AY89" s="217" t="s">
        <v>145</v>
      </c>
    </row>
    <row r="90" spans="2:65" s="1" customFormat="1" ht="22.5" customHeight="1">
      <c r="B90" s="38"/>
      <c r="C90" s="191" t="s">
        <v>86</v>
      </c>
      <c r="D90" s="191" t="s">
        <v>147</v>
      </c>
      <c r="E90" s="192" t="s">
        <v>157</v>
      </c>
      <c r="F90" s="193" t="s">
        <v>158</v>
      </c>
      <c r="G90" s="194" t="s">
        <v>150</v>
      </c>
      <c r="H90" s="195">
        <v>2</v>
      </c>
      <c r="I90" s="196"/>
      <c r="J90" s="197">
        <f>ROUND(I90*H90,2)</f>
        <v>0</v>
      </c>
      <c r="K90" s="193" t="s">
        <v>151</v>
      </c>
      <c r="L90" s="58"/>
      <c r="M90" s="198" t="s">
        <v>21</v>
      </c>
      <c r="N90" s="199" t="s">
        <v>47</v>
      </c>
      <c r="O90" s="39"/>
      <c r="P90" s="200">
        <f>O90*H90</f>
        <v>0</v>
      </c>
      <c r="Q90" s="200">
        <v>5.0000000000000002E-5</v>
      </c>
      <c r="R90" s="200">
        <f>Q90*H90</f>
        <v>1E-4</v>
      </c>
      <c r="S90" s="200">
        <v>0</v>
      </c>
      <c r="T90" s="201">
        <f>S90*H90</f>
        <v>0</v>
      </c>
      <c r="AR90" s="21" t="s">
        <v>152</v>
      </c>
      <c r="AT90" s="21" t="s">
        <v>147</v>
      </c>
      <c r="AU90" s="21" t="s">
        <v>86</v>
      </c>
      <c r="AY90" s="21" t="s">
        <v>145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1" t="s">
        <v>84</v>
      </c>
      <c r="BK90" s="202">
        <f>ROUND(I90*H90,2)</f>
        <v>0</v>
      </c>
      <c r="BL90" s="21" t="s">
        <v>152</v>
      </c>
      <c r="BM90" s="21" t="s">
        <v>159</v>
      </c>
    </row>
    <row r="91" spans="2:65" s="1" customFormat="1" ht="24">
      <c r="B91" s="38"/>
      <c r="C91" s="60"/>
      <c r="D91" s="203" t="s">
        <v>154</v>
      </c>
      <c r="E91" s="60"/>
      <c r="F91" s="204" t="s">
        <v>160</v>
      </c>
      <c r="G91" s="60"/>
      <c r="H91" s="60"/>
      <c r="I91" s="161"/>
      <c r="J91" s="60"/>
      <c r="K91" s="60"/>
      <c r="L91" s="58"/>
      <c r="M91" s="205"/>
      <c r="N91" s="39"/>
      <c r="O91" s="39"/>
      <c r="P91" s="39"/>
      <c r="Q91" s="39"/>
      <c r="R91" s="39"/>
      <c r="S91" s="39"/>
      <c r="T91" s="75"/>
      <c r="AT91" s="21" t="s">
        <v>154</v>
      </c>
      <c r="AU91" s="21" t="s">
        <v>86</v>
      </c>
    </row>
    <row r="92" spans="2:65" s="11" customFormat="1">
      <c r="B92" s="206"/>
      <c r="C92" s="207"/>
      <c r="D92" s="208" t="s">
        <v>156</v>
      </c>
      <c r="E92" s="209" t="s">
        <v>21</v>
      </c>
      <c r="F92" s="210" t="s">
        <v>86</v>
      </c>
      <c r="G92" s="207"/>
      <c r="H92" s="211">
        <v>2</v>
      </c>
      <c r="I92" s="212"/>
      <c r="J92" s="207"/>
      <c r="K92" s="207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156</v>
      </c>
      <c r="AU92" s="217" t="s">
        <v>86</v>
      </c>
      <c r="AV92" s="11" t="s">
        <v>86</v>
      </c>
      <c r="AW92" s="11" t="s">
        <v>39</v>
      </c>
      <c r="AX92" s="11" t="s">
        <v>84</v>
      </c>
      <c r="AY92" s="217" t="s">
        <v>145</v>
      </c>
    </row>
    <row r="93" spans="2:65" s="1" customFormat="1" ht="22.5" customHeight="1">
      <c r="B93" s="38"/>
      <c r="C93" s="191" t="s">
        <v>161</v>
      </c>
      <c r="D93" s="191" t="s">
        <v>147</v>
      </c>
      <c r="E93" s="192" t="s">
        <v>162</v>
      </c>
      <c r="F93" s="193" t="s">
        <v>163</v>
      </c>
      <c r="G93" s="194" t="s">
        <v>150</v>
      </c>
      <c r="H93" s="195">
        <v>1</v>
      </c>
      <c r="I93" s="196"/>
      <c r="J93" s="197">
        <f>ROUND(I93*H93,2)</f>
        <v>0</v>
      </c>
      <c r="K93" s="193" t="s">
        <v>151</v>
      </c>
      <c r="L93" s="58"/>
      <c r="M93" s="198" t="s">
        <v>21</v>
      </c>
      <c r="N93" s="199" t="s">
        <v>47</v>
      </c>
      <c r="O93" s="39"/>
      <c r="P93" s="200">
        <f>O93*H93</f>
        <v>0</v>
      </c>
      <c r="Q93" s="200">
        <v>9.0000000000000006E-5</v>
      </c>
      <c r="R93" s="200">
        <f>Q93*H93</f>
        <v>9.0000000000000006E-5</v>
      </c>
      <c r="S93" s="200">
        <v>0</v>
      </c>
      <c r="T93" s="201">
        <f>S93*H93</f>
        <v>0</v>
      </c>
      <c r="AR93" s="21" t="s">
        <v>152</v>
      </c>
      <c r="AT93" s="21" t="s">
        <v>147</v>
      </c>
      <c r="AU93" s="21" t="s">
        <v>86</v>
      </c>
      <c r="AY93" s="21" t="s">
        <v>145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1" t="s">
        <v>84</v>
      </c>
      <c r="BK93" s="202">
        <f>ROUND(I93*H93,2)</f>
        <v>0</v>
      </c>
      <c r="BL93" s="21" t="s">
        <v>152</v>
      </c>
      <c r="BM93" s="21" t="s">
        <v>164</v>
      </c>
    </row>
    <row r="94" spans="2:65" s="1" customFormat="1" ht="24">
      <c r="B94" s="38"/>
      <c r="C94" s="60"/>
      <c r="D94" s="203" t="s">
        <v>154</v>
      </c>
      <c r="E94" s="60"/>
      <c r="F94" s="204" t="s">
        <v>165</v>
      </c>
      <c r="G94" s="60"/>
      <c r="H94" s="60"/>
      <c r="I94" s="161"/>
      <c r="J94" s="60"/>
      <c r="K94" s="60"/>
      <c r="L94" s="58"/>
      <c r="M94" s="205"/>
      <c r="N94" s="39"/>
      <c r="O94" s="39"/>
      <c r="P94" s="39"/>
      <c r="Q94" s="39"/>
      <c r="R94" s="39"/>
      <c r="S94" s="39"/>
      <c r="T94" s="75"/>
      <c r="AT94" s="21" t="s">
        <v>154</v>
      </c>
      <c r="AU94" s="21" t="s">
        <v>86</v>
      </c>
    </row>
    <row r="95" spans="2:65" s="11" customFormat="1">
      <c r="B95" s="206"/>
      <c r="C95" s="207"/>
      <c r="D95" s="208" t="s">
        <v>156</v>
      </c>
      <c r="E95" s="209" t="s">
        <v>21</v>
      </c>
      <c r="F95" s="210" t="s">
        <v>84</v>
      </c>
      <c r="G95" s="207"/>
      <c r="H95" s="211">
        <v>1</v>
      </c>
      <c r="I95" s="212"/>
      <c r="J95" s="207"/>
      <c r="K95" s="207"/>
      <c r="L95" s="213"/>
      <c r="M95" s="214"/>
      <c r="N95" s="215"/>
      <c r="O95" s="215"/>
      <c r="P95" s="215"/>
      <c r="Q95" s="215"/>
      <c r="R95" s="215"/>
      <c r="S95" s="215"/>
      <c r="T95" s="216"/>
      <c r="AT95" s="217" t="s">
        <v>156</v>
      </c>
      <c r="AU95" s="217" t="s">
        <v>86</v>
      </c>
      <c r="AV95" s="11" t="s">
        <v>86</v>
      </c>
      <c r="AW95" s="11" t="s">
        <v>39</v>
      </c>
      <c r="AX95" s="11" t="s">
        <v>84</v>
      </c>
      <c r="AY95" s="217" t="s">
        <v>145</v>
      </c>
    </row>
    <row r="96" spans="2:65" s="1" customFormat="1" ht="22.5" customHeight="1">
      <c r="B96" s="38"/>
      <c r="C96" s="191" t="s">
        <v>152</v>
      </c>
      <c r="D96" s="191" t="s">
        <v>147</v>
      </c>
      <c r="E96" s="192" t="s">
        <v>166</v>
      </c>
      <c r="F96" s="193" t="s">
        <v>167</v>
      </c>
      <c r="G96" s="194" t="s">
        <v>168</v>
      </c>
      <c r="H96" s="195">
        <v>181.05</v>
      </c>
      <c r="I96" s="196"/>
      <c r="J96" s="197">
        <f>ROUND(I96*H96,2)</f>
        <v>0</v>
      </c>
      <c r="K96" s="193" t="s">
        <v>151</v>
      </c>
      <c r="L96" s="58"/>
      <c r="M96" s="198" t="s">
        <v>21</v>
      </c>
      <c r="N96" s="199" t="s">
        <v>47</v>
      </c>
      <c r="O96" s="39"/>
      <c r="P96" s="200">
        <f>O96*H96</f>
        <v>0</v>
      </c>
      <c r="Q96" s="200">
        <v>0</v>
      </c>
      <c r="R96" s="200">
        <f>Q96*H96</f>
        <v>0</v>
      </c>
      <c r="S96" s="200">
        <v>0.22</v>
      </c>
      <c r="T96" s="201">
        <f>S96*H96</f>
        <v>39.831000000000003</v>
      </c>
      <c r="AR96" s="21" t="s">
        <v>152</v>
      </c>
      <c r="AT96" s="21" t="s">
        <v>147</v>
      </c>
      <c r="AU96" s="21" t="s">
        <v>86</v>
      </c>
      <c r="AY96" s="21" t="s">
        <v>145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1" t="s">
        <v>84</v>
      </c>
      <c r="BK96" s="202">
        <f>ROUND(I96*H96,2)</f>
        <v>0</v>
      </c>
      <c r="BL96" s="21" t="s">
        <v>152</v>
      </c>
      <c r="BM96" s="21" t="s">
        <v>169</v>
      </c>
    </row>
    <row r="97" spans="2:65" s="1" customFormat="1" ht="36">
      <c r="B97" s="38"/>
      <c r="C97" s="60"/>
      <c r="D97" s="203" t="s">
        <v>154</v>
      </c>
      <c r="E97" s="60"/>
      <c r="F97" s="204" t="s">
        <v>170</v>
      </c>
      <c r="G97" s="60"/>
      <c r="H97" s="60"/>
      <c r="I97" s="161"/>
      <c r="J97" s="60"/>
      <c r="K97" s="60"/>
      <c r="L97" s="58"/>
      <c r="M97" s="205"/>
      <c r="N97" s="39"/>
      <c r="O97" s="39"/>
      <c r="P97" s="39"/>
      <c r="Q97" s="39"/>
      <c r="R97" s="39"/>
      <c r="S97" s="39"/>
      <c r="T97" s="75"/>
      <c r="AT97" s="21" t="s">
        <v>154</v>
      </c>
      <c r="AU97" s="21" t="s">
        <v>86</v>
      </c>
    </row>
    <row r="98" spans="2:65" s="11" customFormat="1">
      <c r="B98" s="206"/>
      <c r="C98" s="207"/>
      <c r="D98" s="208" t="s">
        <v>156</v>
      </c>
      <c r="E98" s="209" t="s">
        <v>21</v>
      </c>
      <c r="F98" s="210" t="s">
        <v>171</v>
      </c>
      <c r="G98" s="207"/>
      <c r="H98" s="211">
        <v>181.05</v>
      </c>
      <c r="I98" s="212"/>
      <c r="J98" s="207"/>
      <c r="K98" s="207"/>
      <c r="L98" s="213"/>
      <c r="M98" s="214"/>
      <c r="N98" s="215"/>
      <c r="O98" s="215"/>
      <c r="P98" s="215"/>
      <c r="Q98" s="215"/>
      <c r="R98" s="215"/>
      <c r="S98" s="215"/>
      <c r="T98" s="216"/>
      <c r="AT98" s="217" t="s">
        <v>156</v>
      </c>
      <c r="AU98" s="217" t="s">
        <v>86</v>
      </c>
      <c r="AV98" s="11" t="s">
        <v>86</v>
      </c>
      <c r="AW98" s="11" t="s">
        <v>39</v>
      </c>
      <c r="AX98" s="11" t="s">
        <v>84</v>
      </c>
      <c r="AY98" s="217" t="s">
        <v>145</v>
      </c>
    </row>
    <row r="99" spans="2:65" s="1" customFormat="1" ht="22.5" customHeight="1">
      <c r="B99" s="38"/>
      <c r="C99" s="191" t="s">
        <v>172</v>
      </c>
      <c r="D99" s="191" t="s">
        <v>147</v>
      </c>
      <c r="E99" s="192" t="s">
        <v>173</v>
      </c>
      <c r="F99" s="193" t="s">
        <v>174</v>
      </c>
      <c r="G99" s="194" t="s">
        <v>175</v>
      </c>
      <c r="H99" s="195">
        <v>22.3</v>
      </c>
      <c r="I99" s="196"/>
      <c r="J99" s="197">
        <f>ROUND(I99*H99,2)</f>
        <v>0</v>
      </c>
      <c r="K99" s="193" t="s">
        <v>151</v>
      </c>
      <c r="L99" s="58"/>
      <c r="M99" s="198" t="s">
        <v>21</v>
      </c>
      <c r="N99" s="199" t="s">
        <v>47</v>
      </c>
      <c r="O99" s="39"/>
      <c r="P99" s="200">
        <f>O99*H99</f>
        <v>0</v>
      </c>
      <c r="Q99" s="200">
        <v>0</v>
      </c>
      <c r="R99" s="200">
        <f>Q99*H99</f>
        <v>0</v>
      </c>
      <c r="S99" s="200">
        <v>0.23</v>
      </c>
      <c r="T99" s="201">
        <f>S99*H99</f>
        <v>5.1290000000000004</v>
      </c>
      <c r="AR99" s="21" t="s">
        <v>152</v>
      </c>
      <c r="AT99" s="21" t="s">
        <v>147</v>
      </c>
      <c r="AU99" s="21" t="s">
        <v>86</v>
      </c>
      <c r="AY99" s="21" t="s">
        <v>145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1" t="s">
        <v>84</v>
      </c>
      <c r="BK99" s="202">
        <f>ROUND(I99*H99,2)</f>
        <v>0</v>
      </c>
      <c r="BL99" s="21" t="s">
        <v>152</v>
      </c>
      <c r="BM99" s="21" t="s">
        <v>176</v>
      </c>
    </row>
    <row r="100" spans="2:65" s="1" customFormat="1" ht="24">
      <c r="B100" s="38"/>
      <c r="C100" s="60"/>
      <c r="D100" s="203" t="s">
        <v>154</v>
      </c>
      <c r="E100" s="60"/>
      <c r="F100" s="204" t="s">
        <v>177</v>
      </c>
      <c r="G100" s="60"/>
      <c r="H100" s="60"/>
      <c r="I100" s="161"/>
      <c r="J100" s="60"/>
      <c r="K100" s="60"/>
      <c r="L100" s="58"/>
      <c r="M100" s="205"/>
      <c r="N100" s="39"/>
      <c r="O100" s="39"/>
      <c r="P100" s="39"/>
      <c r="Q100" s="39"/>
      <c r="R100" s="39"/>
      <c r="S100" s="39"/>
      <c r="T100" s="75"/>
      <c r="AT100" s="21" t="s">
        <v>154</v>
      </c>
      <c r="AU100" s="21" t="s">
        <v>86</v>
      </c>
    </row>
    <row r="101" spans="2:65" s="11" customFormat="1">
      <c r="B101" s="206"/>
      <c r="C101" s="207"/>
      <c r="D101" s="208" t="s">
        <v>156</v>
      </c>
      <c r="E101" s="209" t="s">
        <v>21</v>
      </c>
      <c r="F101" s="210" t="s">
        <v>178</v>
      </c>
      <c r="G101" s="207"/>
      <c r="H101" s="211">
        <v>22.3</v>
      </c>
      <c r="I101" s="212"/>
      <c r="J101" s="207"/>
      <c r="K101" s="207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156</v>
      </c>
      <c r="AU101" s="217" t="s">
        <v>86</v>
      </c>
      <c r="AV101" s="11" t="s">
        <v>86</v>
      </c>
      <c r="AW101" s="11" t="s">
        <v>39</v>
      </c>
      <c r="AX101" s="11" t="s">
        <v>84</v>
      </c>
      <c r="AY101" s="217" t="s">
        <v>145</v>
      </c>
    </row>
    <row r="102" spans="2:65" s="1" customFormat="1" ht="22.5" customHeight="1">
      <c r="B102" s="38"/>
      <c r="C102" s="191" t="s">
        <v>179</v>
      </c>
      <c r="D102" s="191" t="s">
        <v>147</v>
      </c>
      <c r="E102" s="192" t="s">
        <v>180</v>
      </c>
      <c r="F102" s="193" t="s">
        <v>181</v>
      </c>
      <c r="G102" s="194" t="s">
        <v>175</v>
      </c>
      <c r="H102" s="195">
        <v>110.65</v>
      </c>
      <c r="I102" s="196"/>
      <c r="J102" s="197">
        <f>ROUND(I102*H102,2)</f>
        <v>0</v>
      </c>
      <c r="K102" s="193" t="s">
        <v>151</v>
      </c>
      <c r="L102" s="58"/>
      <c r="M102" s="198" t="s">
        <v>21</v>
      </c>
      <c r="N102" s="199" t="s">
        <v>47</v>
      </c>
      <c r="O102" s="39"/>
      <c r="P102" s="200">
        <f>O102*H102</f>
        <v>0</v>
      </c>
      <c r="Q102" s="200">
        <v>0</v>
      </c>
      <c r="R102" s="200">
        <f>Q102*H102</f>
        <v>0</v>
      </c>
      <c r="S102" s="200">
        <v>0.28999999999999998</v>
      </c>
      <c r="T102" s="201">
        <f>S102*H102</f>
        <v>32.088499999999996</v>
      </c>
      <c r="AR102" s="21" t="s">
        <v>152</v>
      </c>
      <c r="AT102" s="21" t="s">
        <v>147</v>
      </c>
      <c r="AU102" s="21" t="s">
        <v>86</v>
      </c>
      <c r="AY102" s="21" t="s">
        <v>145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1" t="s">
        <v>84</v>
      </c>
      <c r="BK102" s="202">
        <f>ROUND(I102*H102,2)</f>
        <v>0</v>
      </c>
      <c r="BL102" s="21" t="s">
        <v>152</v>
      </c>
      <c r="BM102" s="21" t="s">
        <v>182</v>
      </c>
    </row>
    <row r="103" spans="2:65" s="1" customFormat="1" ht="24">
      <c r="B103" s="38"/>
      <c r="C103" s="60"/>
      <c r="D103" s="203" t="s">
        <v>154</v>
      </c>
      <c r="E103" s="60"/>
      <c r="F103" s="204" t="s">
        <v>183</v>
      </c>
      <c r="G103" s="60"/>
      <c r="H103" s="60"/>
      <c r="I103" s="161"/>
      <c r="J103" s="60"/>
      <c r="K103" s="60"/>
      <c r="L103" s="58"/>
      <c r="M103" s="205"/>
      <c r="N103" s="39"/>
      <c r="O103" s="39"/>
      <c r="P103" s="39"/>
      <c r="Q103" s="39"/>
      <c r="R103" s="39"/>
      <c r="S103" s="39"/>
      <c r="T103" s="75"/>
      <c r="AT103" s="21" t="s">
        <v>154</v>
      </c>
      <c r="AU103" s="21" t="s">
        <v>86</v>
      </c>
    </row>
    <row r="104" spans="2:65" s="11" customFormat="1">
      <c r="B104" s="206"/>
      <c r="C104" s="207"/>
      <c r="D104" s="208" t="s">
        <v>156</v>
      </c>
      <c r="E104" s="209" t="s">
        <v>21</v>
      </c>
      <c r="F104" s="210" t="s">
        <v>184</v>
      </c>
      <c r="G104" s="207"/>
      <c r="H104" s="211">
        <v>110.65</v>
      </c>
      <c r="I104" s="212"/>
      <c r="J104" s="207"/>
      <c r="K104" s="207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156</v>
      </c>
      <c r="AU104" s="217" t="s">
        <v>86</v>
      </c>
      <c r="AV104" s="11" t="s">
        <v>86</v>
      </c>
      <c r="AW104" s="11" t="s">
        <v>39</v>
      </c>
      <c r="AX104" s="11" t="s">
        <v>84</v>
      </c>
      <c r="AY104" s="217" t="s">
        <v>145</v>
      </c>
    </row>
    <row r="105" spans="2:65" s="1" customFormat="1" ht="22.5" customHeight="1">
      <c r="B105" s="38"/>
      <c r="C105" s="191" t="s">
        <v>185</v>
      </c>
      <c r="D105" s="191" t="s">
        <v>147</v>
      </c>
      <c r="E105" s="192" t="s">
        <v>186</v>
      </c>
      <c r="F105" s="193" t="s">
        <v>187</v>
      </c>
      <c r="G105" s="194" t="s">
        <v>188</v>
      </c>
      <c r="H105" s="195">
        <v>32.4</v>
      </c>
      <c r="I105" s="196"/>
      <c r="J105" s="197">
        <f>ROUND(I105*H105,2)</f>
        <v>0</v>
      </c>
      <c r="K105" s="193" t="s">
        <v>151</v>
      </c>
      <c r="L105" s="58"/>
      <c r="M105" s="198" t="s">
        <v>21</v>
      </c>
      <c r="N105" s="199" t="s">
        <v>47</v>
      </c>
      <c r="O105" s="39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AR105" s="21" t="s">
        <v>152</v>
      </c>
      <c r="AT105" s="21" t="s">
        <v>147</v>
      </c>
      <c r="AU105" s="21" t="s">
        <v>86</v>
      </c>
      <c r="AY105" s="21" t="s">
        <v>145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1" t="s">
        <v>84</v>
      </c>
      <c r="BK105" s="202">
        <f>ROUND(I105*H105,2)</f>
        <v>0</v>
      </c>
      <c r="BL105" s="21" t="s">
        <v>152</v>
      </c>
      <c r="BM105" s="21" t="s">
        <v>189</v>
      </c>
    </row>
    <row r="106" spans="2:65" s="1" customFormat="1" ht="36">
      <c r="B106" s="38"/>
      <c r="C106" s="60"/>
      <c r="D106" s="203" t="s">
        <v>154</v>
      </c>
      <c r="E106" s="60"/>
      <c r="F106" s="204" t="s">
        <v>190</v>
      </c>
      <c r="G106" s="60"/>
      <c r="H106" s="60"/>
      <c r="I106" s="161"/>
      <c r="J106" s="60"/>
      <c r="K106" s="60"/>
      <c r="L106" s="58"/>
      <c r="M106" s="205"/>
      <c r="N106" s="39"/>
      <c r="O106" s="39"/>
      <c r="P106" s="39"/>
      <c r="Q106" s="39"/>
      <c r="R106" s="39"/>
      <c r="S106" s="39"/>
      <c r="T106" s="75"/>
      <c r="AT106" s="21" t="s">
        <v>154</v>
      </c>
      <c r="AU106" s="21" t="s">
        <v>86</v>
      </c>
    </row>
    <row r="107" spans="2:65" s="11" customFormat="1">
      <c r="B107" s="206"/>
      <c r="C107" s="207"/>
      <c r="D107" s="208" t="s">
        <v>156</v>
      </c>
      <c r="E107" s="209" t="s">
        <v>108</v>
      </c>
      <c r="F107" s="210" t="s">
        <v>191</v>
      </c>
      <c r="G107" s="207"/>
      <c r="H107" s="211">
        <v>32.4</v>
      </c>
      <c r="I107" s="212"/>
      <c r="J107" s="207"/>
      <c r="K107" s="207"/>
      <c r="L107" s="213"/>
      <c r="M107" s="214"/>
      <c r="N107" s="215"/>
      <c r="O107" s="215"/>
      <c r="P107" s="215"/>
      <c r="Q107" s="215"/>
      <c r="R107" s="215"/>
      <c r="S107" s="215"/>
      <c r="T107" s="216"/>
      <c r="AT107" s="217" t="s">
        <v>156</v>
      </c>
      <c r="AU107" s="217" t="s">
        <v>86</v>
      </c>
      <c r="AV107" s="11" t="s">
        <v>86</v>
      </c>
      <c r="AW107" s="11" t="s">
        <v>39</v>
      </c>
      <c r="AX107" s="11" t="s">
        <v>84</v>
      </c>
      <c r="AY107" s="217" t="s">
        <v>145</v>
      </c>
    </row>
    <row r="108" spans="2:65" s="1" customFormat="1" ht="22.5" customHeight="1">
      <c r="B108" s="38"/>
      <c r="C108" s="191" t="s">
        <v>192</v>
      </c>
      <c r="D108" s="191" t="s">
        <v>147</v>
      </c>
      <c r="E108" s="192" t="s">
        <v>193</v>
      </c>
      <c r="F108" s="193" t="s">
        <v>194</v>
      </c>
      <c r="G108" s="194" t="s">
        <v>188</v>
      </c>
      <c r="H108" s="195">
        <v>16.28</v>
      </c>
      <c r="I108" s="196"/>
      <c r="J108" s="197">
        <f>ROUND(I108*H108,2)</f>
        <v>0</v>
      </c>
      <c r="K108" s="193" t="s">
        <v>151</v>
      </c>
      <c r="L108" s="58"/>
      <c r="M108" s="198" t="s">
        <v>21</v>
      </c>
      <c r="N108" s="199" t="s">
        <v>47</v>
      </c>
      <c r="O108" s="39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1" t="s">
        <v>152</v>
      </c>
      <c r="AT108" s="21" t="s">
        <v>147</v>
      </c>
      <c r="AU108" s="21" t="s">
        <v>86</v>
      </c>
      <c r="AY108" s="21" t="s">
        <v>145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1" t="s">
        <v>84</v>
      </c>
      <c r="BK108" s="202">
        <f>ROUND(I108*H108,2)</f>
        <v>0</v>
      </c>
      <c r="BL108" s="21" t="s">
        <v>152</v>
      </c>
      <c r="BM108" s="21" t="s">
        <v>195</v>
      </c>
    </row>
    <row r="109" spans="2:65" s="1" customFormat="1" ht="36">
      <c r="B109" s="38"/>
      <c r="C109" s="60"/>
      <c r="D109" s="203" t="s">
        <v>154</v>
      </c>
      <c r="E109" s="60"/>
      <c r="F109" s="204" t="s">
        <v>196</v>
      </c>
      <c r="G109" s="60"/>
      <c r="H109" s="60"/>
      <c r="I109" s="161"/>
      <c r="J109" s="60"/>
      <c r="K109" s="60"/>
      <c r="L109" s="58"/>
      <c r="M109" s="205"/>
      <c r="N109" s="39"/>
      <c r="O109" s="39"/>
      <c r="P109" s="39"/>
      <c r="Q109" s="39"/>
      <c r="R109" s="39"/>
      <c r="S109" s="39"/>
      <c r="T109" s="75"/>
      <c r="AT109" s="21" t="s">
        <v>154</v>
      </c>
      <c r="AU109" s="21" t="s">
        <v>86</v>
      </c>
    </row>
    <row r="110" spans="2:65" s="11" customFormat="1">
      <c r="B110" s="206"/>
      <c r="C110" s="207"/>
      <c r="D110" s="208" t="s">
        <v>156</v>
      </c>
      <c r="E110" s="209" t="s">
        <v>111</v>
      </c>
      <c r="F110" s="210" t="s">
        <v>197</v>
      </c>
      <c r="G110" s="207"/>
      <c r="H110" s="211">
        <v>16.28</v>
      </c>
      <c r="I110" s="212"/>
      <c r="J110" s="207"/>
      <c r="K110" s="207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156</v>
      </c>
      <c r="AU110" s="217" t="s">
        <v>86</v>
      </c>
      <c r="AV110" s="11" t="s">
        <v>86</v>
      </c>
      <c r="AW110" s="11" t="s">
        <v>39</v>
      </c>
      <c r="AX110" s="11" t="s">
        <v>84</v>
      </c>
      <c r="AY110" s="217" t="s">
        <v>145</v>
      </c>
    </row>
    <row r="111" spans="2:65" s="1" customFormat="1" ht="22.5" customHeight="1">
      <c r="B111" s="38"/>
      <c r="C111" s="191" t="s">
        <v>198</v>
      </c>
      <c r="D111" s="191" t="s">
        <v>147</v>
      </c>
      <c r="E111" s="192" t="s">
        <v>199</v>
      </c>
      <c r="F111" s="193" t="s">
        <v>200</v>
      </c>
      <c r="G111" s="194" t="s">
        <v>188</v>
      </c>
      <c r="H111" s="195">
        <v>32.4</v>
      </c>
      <c r="I111" s="196"/>
      <c r="J111" s="197">
        <f>ROUND(I111*H111,2)</f>
        <v>0</v>
      </c>
      <c r="K111" s="193" t="s">
        <v>151</v>
      </c>
      <c r="L111" s="58"/>
      <c r="M111" s="198" t="s">
        <v>21</v>
      </c>
      <c r="N111" s="199" t="s">
        <v>47</v>
      </c>
      <c r="O111" s="39"/>
      <c r="P111" s="200">
        <f>O111*H111</f>
        <v>0</v>
      </c>
      <c r="Q111" s="200">
        <v>0.4</v>
      </c>
      <c r="R111" s="200">
        <f>Q111*H111</f>
        <v>12.96</v>
      </c>
      <c r="S111" s="200">
        <v>0</v>
      </c>
      <c r="T111" s="201">
        <f>S111*H111</f>
        <v>0</v>
      </c>
      <c r="AR111" s="21" t="s">
        <v>152</v>
      </c>
      <c r="AT111" s="21" t="s">
        <v>147</v>
      </c>
      <c r="AU111" s="21" t="s">
        <v>86</v>
      </c>
      <c r="AY111" s="21" t="s">
        <v>145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1" t="s">
        <v>84</v>
      </c>
      <c r="BK111" s="202">
        <f>ROUND(I111*H111,2)</f>
        <v>0</v>
      </c>
      <c r="BL111" s="21" t="s">
        <v>152</v>
      </c>
      <c r="BM111" s="21" t="s">
        <v>201</v>
      </c>
    </row>
    <row r="112" spans="2:65" s="1" customFormat="1" ht="24">
      <c r="B112" s="38"/>
      <c r="C112" s="60"/>
      <c r="D112" s="203" t="s">
        <v>154</v>
      </c>
      <c r="E112" s="60"/>
      <c r="F112" s="204" t="s">
        <v>202</v>
      </c>
      <c r="G112" s="60"/>
      <c r="H112" s="60"/>
      <c r="I112" s="161"/>
      <c r="J112" s="60"/>
      <c r="K112" s="60"/>
      <c r="L112" s="58"/>
      <c r="M112" s="205"/>
      <c r="N112" s="39"/>
      <c r="O112" s="39"/>
      <c r="P112" s="39"/>
      <c r="Q112" s="39"/>
      <c r="R112" s="39"/>
      <c r="S112" s="39"/>
      <c r="T112" s="75"/>
      <c r="AT112" s="21" t="s">
        <v>154</v>
      </c>
      <c r="AU112" s="21" t="s">
        <v>86</v>
      </c>
    </row>
    <row r="113" spans="2:65" s="11" customFormat="1">
      <c r="B113" s="206"/>
      <c r="C113" s="207"/>
      <c r="D113" s="208" t="s">
        <v>156</v>
      </c>
      <c r="E113" s="209" t="s">
        <v>21</v>
      </c>
      <c r="F113" s="210" t="s">
        <v>108</v>
      </c>
      <c r="G113" s="207"/>
      <c r="H113" s="211">
        <v>32.4</v>
      </c>
      <c r="I113" s="212"/>
      <c r="J113" s="207"/>
      <c r="K113" s="207"/>
      <c r="L113" s="213"/>
      <c r="M113" s="214"/>
      <c r="N113" s="215"/>
      <c r="O113" s="215"/>
      <c r="P113" s="215"/>
      <c r="Q113" s="215"/>
      <c r="R113" s="215"/>
      <c r="S113" s="215"/>
      <c r="T113" s="216"/>
      <c r="AT113" s="217" t="s">
        <v>156</v>
      </c>
      <c r="AU113" s="217" t="s">
        <v>86</v>
      </c>
      <c r="AV113" s="11" t="s">
        <v>86</v>
      </c>
      <c r="AW113" s="11" t="s">
        <v>39</v>
      </c>
      <c r="AX113" s="11" t="s">
        <v>84</v>
      </c>
      <c r="AY113" s="217" t="s">
        <v>145</v>
      </c>
    </row>
    <row r="114" spans="2:65" s="1" customFormat="1" ht="22.5" customHeight="1">
      <c r="B114" s="38"/>
      <c r="C114" s="191" t="s">
        <v>203</v>
      </c>
      <c r="D114" s="191" t="s">
        <v>147</v>
      </c>
      <c r="E114" s="192" t="s">
        <v>204</v>
      </c>
      <c r="F114" s="193" t="s">
        <v>205</v>
      </c>
      <c r="G114" s="194" t="s">
        <v>188</v>
      </c>
      <c r="H114" s="195">
        <v>16.28</v>
      </c>
      <c r="I114" s="196"/>
      <c r="J114" s="197">
        <f>ROUND(I114*H114,2)</f>
        <v>0</v>
      </c>
      <c r="K114" s="193" t="s">
        <v>151</v>
      </c>
      <c r="L114" s="58"/>
      <c r="M114" s="198" t="s">
        <v>21</v>
      </c>
      <c r="N114" s="199" t="s">
        <v>47</v>
      </c>
      <c r="O114" s="39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1" t="s">
        <v>152</v>
      </c>
      <c r="AT114" s="21" t="s">
        <v>147</v>
      </c>
      <c r="AU114" s="21" t="s">
        <v>86</v>
      </c>
      <c r="AY114" s="21" t="s">
        <v>145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1" t="s">
        <v>84</v>
      </c>
      <c r="BK114" s="202">
        <f>ROUND(I114*H114,2)</f>
        <v>0</v>
      </c>
      <c r="BL114" s="21" t="s">
        <v>152</v>
      </c>
      <c r="BM114" s="21" t="s">
        <v>206</v>
      </c>
    </row>
    <row r="115" spans="2:65" s="1" customFormat="1" ht="24">
      <c r="B115" s="38"/>
      <c r="C115" s="60"/>
      <c r="D115" s="203" t="s">
        <v>154</v>
      </c>
      <c r="E115" s="60"/>
      <c r="F115" s="204" t="s">
        <v>207</v>
      </c>
      <c r="G115" s="60"/>
      <c r="H115" s="60"/>
      <c r="I115" s="161"/>
      <c r="J115" s="60"/>
      <c r="K115" s="60"/>
      <c r="L115" s="58"/>
      <c r="M115" s="205"/>
      <c r="N115" s="39"/>
      <c r="O115" s="39"/>
      <c r="P115" s="39"/>
      <c r="Q115" s="39"/>
      <c r="R115" s="39"/>
      <c r="S115" s="39"/>
      <c r="T115" s="75"/>
      <c r="AT115" s="21" t="s">
        <v>154</v>
      </c>
      <c r="AU115" s="21" t="s">
        <v>86</v>
      </c>
    </row>
    <row r="116" spans="2:65" s="11" customFormat="1">
      <c r="B116" s="206"/>
      <c r="C116" s="207"/>
      <c r="D116" s="208" t="s">
        <v>156</v>
      </c>
      <c r="E116" s="209" t="s">
        <v>21</v>
      </c>
      <c r="F116" s="210" t="s">
        <v>111</v>
      </c>
      <c r="G116" s="207"/>
      <c r="H116" s="211">
        <v>16.28</v>
      </c>
      <c r="I116" s="212"/>
      <c r="J116" s="207"/>
      <c r="K116" s="207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156</v>
      </c>
      <c r="AU116" s="217" t="s">
        <v>86</v>
      </c>
      <c r="AV116" s="11" t="s">
        <v>86</v>
      </c>
      <c r="AW116" s="11" t="s">
        <v>39</v>
      </c>
      <c r="AX116" s="11" t="s">
        <v>84</v>
      </c>
      <c r="AY116" s="217" t="s">
        <v>145</v>
      </c>
    </row>
    <row r="117" spans="2:65" s="1" customFormat="1" ht="22.5" customHeight="1">
      <c r="B117" s="38"/>
      <c r="C117" s="191" t="s">
        <v>208</v>
      </c>
      <c r="D117" s="191" t="s">
        <v>147</v>
      </c>
      <c r="E117" s="192" t="s">
        <v>209</v>
      </c>
      <c r="F117" s="193" t="s">
        <v>210</v>
      </c>
      <c r="G117" s="194" t="s">
        <v>150</v>
      </c>
      <c r="H117" s="195">
        <v>2</v>
      </c>
      <c r="I117" s="196"/>
      <c r="J117" s="197">
        <f>ROUND(I117*H117,2)</f>
        <v>0</v>
      </c>
      <c r="K117" s="193" t="s">
        <v>151</v>
      </c>
      <c r="L117" s="58"/>
      <c r="M117" s="198" t="s">
        <v>21</v>
      </c>
      <c r="N117" s="199" t="s">
        <v>47</v>
      </c>
      <c r="O117" s="39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AR117" s="21" t="s">
        <v>152</v>
      </c>
      <c r="AT117" s="21" t="s">
        <v>147</v>
      </c>
      <c r="AU117" s="21" t="s">
        <v>86</v>
      </c>
      <c r="AY117" s="21" t="s">
        <v>145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1" t="s">
        <v>84</v>
      </c>
      <c r="BK117" s="202">
        <f>ROUND(I117*H117,2)</f>
        <v>0</v>
      </c>
      <c r="BL117" s="21" t="s">
        <v>152</v>
      </c>
      <c r="BM117" s="21" t="s">
        <v>211</v>
      </c>
    </row>
    <row r="118" spans="2:65" s="1" customFormat="1" ht="24">
      <c r="B118" s="38"/>
      <c r="C118" s="60"/>
      <c r="D118" s="203" t="s">
        <v>154</v>
      </c>
      <c r="E118" s="60"/>
      <c r="F118" s="204" t="s">
        <v>212</v>
      </c>
      <c r="G118" s="60"/>
      <c r="H118" s="60"/>
      <c r="I118" s="161"/>
      <c r="J118" s="60"/>
      <c r="K118" s="60"/>
      <c r="L118" s="58"/>
      <c r="M118" s="205"/>
      <c r="N118" s="39"/>
      <c r="O118" s="39"/>
      <c r="P118" s="39"/>
      <c r="Q118" s="39"/>
      <c r="R118" s="39"/>
      <c r="S118" s="39"/>
      <c r="T118" s="75"/>
      <c r="AT118" s="21" t="s">
        <v>154</v>
      </c>
      <c r="AU118" s="21" t="s">
        <v>86</v>
      </c>
    </row>
    <row r="119" spans="2:65" s="11" customFormat="1">
      <c r="B119" s="206"/>
      <c r="C119" s="207"/>
      <c r="D119" s="208" t="s">
        <v>156</v>
      </c>
      <c r="E119" s="209" t="s">
        <v>21</v>
      </c>
      <c r="F119" s="210" t="s">
        <v>86</v>
      </c>
      <c r="G119" s="207"/>
      <c r="H119" s="211">
        <v>2</v>
      </c>
      <c r="I119" s="212"/>
      <c r="J119" s="207"/>
      <c r="K119" s="207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156</v>
      </c>
      <c r="AU119" s="217" t="s">
        <v>86</v>
      </c>
      <c r="AV119" s="11" t="s">
        <v>86</v>
      </c>
      <c r="AW119" s="11" t="s">
        <v>39</v>
      </c>
      <c r="AX119" s="11" t="s">
        <v>84</v>
      </c>
      <c r="AY119" s="217" t="s">
        <v>145</v>
      </c>
    </row>
    <row r="120" spans="2:65" s="1" customFormat="1" ht="22.5" customHeight="1">
      <c r="B120" s="38"/>
      <c r="C120" s="191" t="s">
        <v>213</v>
      </c>
      <c r="D120" s="191" t="s">
        <v>147</v>
      </c>
      <c r="E120" s="192" t="s">
        <v>214</v>
      </c>
      <c r="F120" s="193" t="s">
        <v>215</v>
      </c>
      <c r="G120" s="194" t="s">
        <v>150</v>
      </c>
      <c r="H120" s="195">
        <v>2</v>
      </c>
      <c r="I120" s="196"/>
      <c r="J120" s="197">
        <f>ROUND(I120*H120,2)</f>
        <v>0</v>
      </c>
      <c r="K120" s="193" t="s">
        <v>151</v>
      </c>
      <c r="L120" s="58"/>
      <c r="M120" s="198" t="s">
        <v>21</v>
      </c>
      <c r="N120" s="199" t="s">
        <v>47</v>
      </c>
      <c r="O120" s="39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1" t="s">
        <v>152</v>
      </c>
      <c r="AT120" s="21" t="s">
        <v>147</v>
      </c>
      <c r="AU120" s="21" t="s">
        <v>86</v>
      </c>
      <c r="AY120" s="21" t="s">
        <v>145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1" t="s">
        <v>84</v>
      </c>
      <c r="BK120" s="202">
        <f>ROUND(I120*H120,2)</f>
        <v>0</v>
      </c>
      <c r="BL120" s="21" t="s">
        <v>152</v>
      </c>
      <c r="BM120" s="21" t="s">
        <v>216</v>
      </c>
    </row>
    <row r="121" spans="2:65" s="1" customFormat="1" ht="24">
      <c r="B121" s="38"/>
      <c r="C121" s="60"/>
      <c r="D121" s="203" t="s">
        <v>154</v>
      </c>
      <c r="E121" s="60"/>
      <c r="F121" s="204" t="s">
        <v>217</v>
      </c>
      <c r="G121" s="60"/>
      <c r="H121" s="60"/>
      <c r="I121" s="161"/>
      <c r="J121" s="60"/>
      <c r="K121" s="60"/>
      <c r="L121" s="58"/>
      <c r="M121" s="205"/>
      <c r="N121" s="39"/>
      <c r="O121" s="39"/>
      <c r="P121" s="39"/>
      <c r="Q121" s="39"/>
      <c r="R121" s="39"/>
      <c r="S121" s="39"/>
      <c r="T121" s="75"/>
      <c r="AT121" s="21" t="s">
        <v>154</v>
      </c>
      <c r="AU121" s="21" t="s">
        <v>86</v>
      </c>
    </row>
    <row r="122" spans="2:65" s="11" customFormat="1">
      <c r="B122" s="206"/>
      <c r="C122" s="207"/>
      <c r="D122" s="208" t="s">
        <v>156</v>
      </c>
      <c r="E122" s="209" t="s">
        <v>21</v>
      </c>
      <c r="F122" s="210" t="s">
        <v>86</v>
      </c>
      <c r="G122" s="207"/>
      <c r="H122" s="211">
        <v>2</v>
      </c>
      <c r="I122" s="212"/>
      <c r="J122" s="207"/>
      <c r="K122" s="207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156</v>
      </c>
      <c r="AU122" s="217" t="s">
        <v>86</v>
      </c>
      <c r="AV122" s="11" t="s">
        <v>86</v>
      </c>
      <c r="AW122" s="11" t="s">
        <v>39</v>
      </c>
      <c r="AX122" s="11" t="s">
        <v>84</v>
      </c>
      <c r="AY122" s="217" t="s">
        <v>145</v>
      </c>
    </row>
    <row r="123" spans="2:65" s="1" customFormat="1" ht="22.5" customHeight="1">
      <c r="B123" s="38"/>
      <c r="C123" s="191" t="s">
        <v>218</v>
      </c>
      <c r="D123" s="191" t="s">
        <v>147</v>
      </c>
      <c r="E123" s="192" t="s">
        <v>219</v>
      </c>
      <c r="F123" s="193" t="s">
        <v>220</v>
      </c>
      <c r="G123" s="194" t="s">
        <v>150</v>
      </c>
      <c r="H123" s="195">
        <v>1</v>
      </c>
      <c r="I123" s="196"/>
      <c r="J123" s="197">
        <f>ROUND(I123*H123,2)</f>
        <v>0</v>
      </c>
      <c r="K123" s="193" t="s">
        <v>151</v>
      </c>
      <c r="L123" s="58"/>
      <c r="M123" s="198" t="s">
        <v>21</v>
      </c>
      <c r="N123" s="199" t="s">
        <v>47</v>
      </c>
      <c r="O123" s="39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1" t="s">
        <v>152</v>
      </c>
      <c r="AT123" s="21" t="s">
        <v>147</v>
      </c>
      <c r="AU123" s="21" t="s">
        <v>86</v>
      </c>
      <c r="AY123" s="21" t="s">
        <v>145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1" t="s">
        <v>84</v>
      </c>
      <c r="BK123" s="202">
        <f>ROUND(I123*H123,2)</f>
        <v>0</v>
      </c>
      <c r="BL123" s="21" t="s">
        <v>152</v>
      </c>
      <c r="BM123" s="21" t="s">
        <v>221</v>
      </c>
    </row>
    <row r="124" spans="2:65" s="1" customFormat="1" ht="24">
      <c r="B124" s="38"/>
      <c r="C124" s="60"/>
      <c r="D124" s="203" t="s">
        <v>154</v>
      </c>
      <c r="E124" s="60"/>
      <c r="F124" s="204" t="s">
        <v>222</v>
      </c>
      <c r="G124" s="60"/>
      <c r="H124" s="60"/>
      <c r="I124" s="161"/>
      <c r="J124" s="60"/>
      <c r="K124" s="60"/>
      <c r="L124" s="58"/>
      <c r="M124" s="205"/>
      <c r="N124" s="39"/>
      <c r="O124" s="39"/>
      <c r="P124" s="39"/>
      <c r="Q124" s="39"/>
      <c r="R124" s="39"/>
      <c r="S124" s="39"/>
      <c r="T124" s="75"/>
      <c r="AT124" s="21" t="s">
        <v>154</v>
      </c>
      <c r="AU124" s="21" t="s">
        <v>86</v>
      </c>
    </row>
    <row r="125" spans="2:65" s="11" customFormat="1">
      <c r="B125" s="206"/>
      <c r="C125" s="207"/>
      <c r="D125" s="208" t="s">
        <v>156</v>
      </c>
      <c r="E125" s="209" t="s">
        <v>21</v>
      </c>
      <c r="F125" s="210" t="s">
        <v>84</v>
      </c>
      <c r="G125" s="207"/>
      <c r="H125" s="211">
        <v>1</v>
      </c>
      <c r="I125" s="212"/>
      <c r="J125" s="207"/>
      <c r="K125" s="207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156</v>
      </c>
      <c r="AU125" s="217" t="s">
        <v>86</v>
      </c>
      <c r="AV125" s="11" t="s">
        <v>86</v>
      </c>
      <c r="AW125" s="11" t="s">
        <v>39</v>
      </c>
      <c r="AX125" s="11" t="s">
        <v>84</v>
      </c>
      <c r="AY125" s="217" t="s">
        <v>145</v>
      </c>
    </row>
    <row r="126" spans="2:65" s="1" customFormat="1" ht="22.5" customHeight="1">
      <c r="B126" s="38"/>
      <c r="C126" s="191" t="s">
        <v>223</v>
      </c>
      <c r="D126" s="191" t="s">
        <v>147</v>
      </c>
      <c r="E126" s="192" t="s">
        <v>224</v>
      </c>
      <c r="F126" s="193" t="s">
        <v>225</v>
      </c>
      <c r="G126" s="194" t="s">
        <v>150</v>
      </c>
      <c r="H126" s="195">
        <v>4</v>
      </c>
      <c r="I126" s="196"/>
      <c r="J126" s="197">
        <f>ROUND(I126*H126,2)</f>
        <v>0</v>
      </c>
      <c r="K126" s="193" t="s">
        <v>151</v>
      </c>
      <c r="L126" s="58"/>
      <c r="M126" s="198" t="s">
        <v>21</v>
      </c>
      <c r="N126" s="199" t="s">
        <v>47</v>
      </c>
      <c r="O126" s="39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AR126" s="21" t="s">
        <v>152</v>
      </c>
      <c r="AT126" s="21" t="s">
        <v>147</v>
      </c>
      <c r="AU126" s="21" t="s">
        <v>86</v>
      </c>
      <c r="AY126" s="21" t="s">
        <v>145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21" t="s">
        <v>84</v>
      </c>
      <c r="BK126" s="202">
        <f>ROUND(I126*H126,2)</f>
        <v>0</v>
      </c>
      <c r="BL126" s="21" t="s">
        <v>152</v>
      </c>
      <c r="BM126" s="21" t="s">
        <v>226</v>
      </c>
    </row>
    <row r="127" spans="2:65" s="1" customFormat="1" ht="36">
      <c r="B127" s="38"/>
      <c r="C127" s="60"/>
      <c r="D127" s="203" t="s">
        <v>154</v>
      </c>
      <c r="E127" s="60"/>
      <c r="F127" s="204" t="s">
        <v>227</v>
      </c>
      <c r="G127" s="60"/>
      <c r="H127" s="60"/>
      <c r="I127" s="161"/>
      <c r="J127" s="60"/>
      <c r="K127" s="60"/>
      <c r="L127" s="58"/>
      <c r="M127" s="205"/>
      <c r="N127" s="39"/>
      <c r="O127" s="39"/>
      <c r="P127" s="39"/>
      <c r="Q127" s="39"/>
      <c r="R127" s="39"/>
      <c r="S127" s="39"/>
      <c r="T127" s="75"/>
      <c r="AT127" s="21" t="s">
        <v>154</v>
      </c>
      <c r="AU127" s="21" t="s">
        <v>86</v>
      </c>
    </row>
    <row r="128" spans="2:65" s="11" customFormat="1">
      <c r="B128" s="206"/>
      <c r="C128" s="207"/>
      <c r="D128" s="203" t="s">
        <v>156</v>
      </c>
      <c r="E128" s="218" t="s">
        <v>21</v>
      </c>
      <c r="F128" s="219" t="s">
        <v>86</v>
      </c>
      <c r="G128" s="207"/>
      <c r="H128" s="220">
        <v>2</v>
      </c>
      <c r="I128" s="212"/>
      <c r="J128" s="207"/>
      <c r="K128" s="207"/>
      <c r="L128" s="213"/>
      <c r="M128" s="214"/>
      <c r="N128" s="215"/>
      <c r="O128" s="215"/>
      <c r="P128" s="215"/>
      <c r="Q128" s="215"/>
      <c r="R128" s="215"/>
      <c r="S128" s="215"/>
      <c r="T128" s="216"/>
      <c r="AT128" s="217" t="s">
        <v>156</v>
      </c>
      <c r="AU128" s="217" t="s">
        <v>86</v>
      </c>
      <c r="AV128" s="11" t="s">
        <v>86</v>
      </c>
      <c r="AW128" s="11" t="s">
        <v>39</v>
      </c>
      <c r="AX128" s="11" t="s">
        <v>84</v>
      </c>
      <c r="AY128" s="217" t="s">
        <v>145</v>
      </c>
    </row>
    <row r="129" spans="2:65" s="11" customFormat="1">
      <c r="B129" s="206"/>
      <c r="C129" s="207"/>
      <c r="D129" s="208" t="s">
        <v>156</v>
      </c>
      <c r="E129" s="207"/>
      <c r="F129" s="210" t="s">
        <v>228</v>
      </c>
      <c r="G129" s="207"/>
      <c r="H129" s="211">
        <v>4</v>
      </c>
      <c r="I129" s="212"/>
      <c r="J129" s="207"/>
      <c r="K129" s="207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156</v>
      </c>
      <c r="AU129" s="217" t="s">
        <v>86</v>
      </c>
      <c r="AV129" s="11" t="s">
        <v>86</v>
      </c>
      <c r="AW129" s="11" t="s">
        <v>6</v>
      </c>
      <c r="AX129" s="11" t="s">
        <v>84</v>
      </c>
      <c r="AY129" s="217" t="s">
        <v>145</v>
      </c>
    </row>
    <row r="130" spans="2:65" s="1" customFormat="1" ht="22.5" customHeight="1">
      <c r="B130" s="38"/>
      <c r="C130" s="191" t="s">
        <v>10</v>
      </c>
      <c r="D130" s="191" t="s">
        <v>147</v>
      </c>
      <c r="E130" s="192" t="s">
        <v>229</v>
      </c>
      <c r="F130" s="193" t="s">
        <v>230</v>
      </c>
      <c r="G130" s="194" t="s">
        <v>150</v>
      </c>
      <c r="H130" s="195">
        <v>4</v>
      </c>
      <c r="I130" s="196"/>
      <c r="J130" s="197">
        <f>ROUND(I130*H130,2)</f>
        <v>0</v>
      </c>
      <c r="K130" s="193" t="s">
        <v>151</v>
      </c>
      <c r="L130" s="58"/>
      <c r="M130" s="198" t="s">
        <v>21</v>
      </c>
      <c r="N130" s="199" t="s">
        <v>47</v>
      </c>
      <c r="O130" s="39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AR130" s="21" t="s">
        <v>152</v>
      </c>
      <c r="AT130" s="21" t="s">
        <v>147</v>
      </c>
      <c r="AU130" s="21" t="s">
        <v>86</v>
      </c>
      <c r="AY130" s="21" t="s">
        <v>145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1" t="s">
        <v>84</v>
      </c>
      <c r="BK130" s="202">
        <f>ROUND(I130*H130,2)</f>
        <v>0</v>
      </c>
      <c r="BL130" s="21" t="s">
        <v>152</v>
      </c>
      <c r="BM130" s="21" t="s">
        <v>231</v>
      </c>
    </row>
    <row r="131" spans="2:65" s="1" customFormat="1" ht="36">
      <c r="B131" s="38"/>
      <c r="C131" s="60"/>
      <c r="D131" s="203" t="s">
        <v>154</v>
      </c>
      <c r="E131" s="60"/>
      <c r="F131" s="204" t="s">
        <v>232</v>
      </c>
      <c r="G131" s="60"/>
      <c r="H131" s="60"/>
      <c r="I131" s="161"/>
      <c r="J131" s="60"/>
      <c r="K131" s="60"/>
      <c r="L131" s="58"/>
      <c r="M131" s="205"/>
      <c r="N131" s="39"/>
      <c r="O131" s="39"/>
      <c r="P131" s="39"/>
      <c r="Q131" s="39"/>
      <c r="R131" s="39"/>
      <c r="S131" s="39"/>
      <c r="T131" s="75"/>
      <c r="AT131" s="21" t="s">
        <v>154</v>
      </c>
      <c r="AU131" s="21" t="s">
        <v>86</v>
      </c>
    </row>
    <row r="132" spans="2:65" s="11" customFormat="1">
      <c r="B132" s="206"/>
      <c r="C132" s="207"/>
      <c r="D132" s="203" t="s">
        <v>156</v>
      </c>
      <c r="E132" s="218" t="s">
        <v>21</v>
      </c>
      <c r="F132" s="219" t="s">
        <v>86</v>
      </c>
      <c r="G132" s="207"/>
      <c r="H132" s="220">
        <v>2</v>
      </c>
      <c r="I132" s="212"/>
      <c r="J132" s="207"/>
      <c r="K132" s="207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156</v>
      </c>
      <c r="AU132" s="217" t="s">
        <v>86</v>
      </c>
      <c r="AV132" s="11" t="s">
        <v>86</v>
      </c>
      <c r="AW132" s="11" t="s">
        <v>39</v>
      </c>
      <c r="AX132" s="11" t="s">
        <v>84</v>
      </c>
      <c r="AY132" s="217" t="s">
        <v>145</v>
      </c>
    </row>
    <row r="133" spans="2:65" s="11" customFormat="1">
      <c r="B133" s="206"/>
      <c r="C133" s="207"/>
      <c r="D133" s="208" t="s">
        <v>156</v>
      </c>
      <c r="E133" s="207"/>
      <c r="F133" s="210" t="s">
        <v>228</v>
      </c>
      <c r="G133" s="207"/>
      <c r="H133" s="211">
        <v>4</v>
      </c>
      <c r="I133" s="212"/>
      <c r="J133" s="207"/>
      <c r="K133" s="207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156</v>
      </c>
      <c r="AU133" s="217" t="s">
        <v>86</v>
      </c>
      <c r="AV133" s="11" t="s">
        <v>86</v>
      </c>
      <c r="AW133" s="11" t="s">
        <v>6</v>
      </c>
      <c r="AX133" s="11" t="s">
        <v>84</v>
      </c>
      <c r="AY133" s="217" t="s">
        <v>145</v>
      </c>
    </row>
    <row r="134" spans="2:65" s="1" customFormat="1" ht="22.5" customHeight="1">
      <c r="B134" s="38"/>
      <c r="C134" s="191" t="s">
        <v>233</v>
      </c>
      <c r="D134" s="191" t="s">
        <v>147</v>
      </c>
      <c r="E134" s="192" t="s">
        <v>234</v>
      </c>
      <c r="F134" s="193" t="s">
        <v>235</v>
      </c>
      <c r="G134" s="194" t="s">
        <v>150</v>
      </c>
      <c r="H134" s="195">
        <v>2</v>
      </c>
      <c r="I134" s="196"/>
      <c r="J134" s="197">
        <f>ROUND(I134*H134,2)</f>
        <v>0</v>
      </c>
      <c r="K134" s="193" t="s">
        <v>151</v>
      </c>
      <c r="L134" s="58"/>
      <c r="M134" s="198" t="s">
        <v>21</v>
      </c>
      <c r="N134" s="199" t="s">
        <v>47</v>
      </c>
      <c r="O134" s="39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AR134" s="21" t="s">
        <v>152</v>
      </c>
      <c r="AT134" s="21" t="s">
        <v>147</v>
      </c>
      <c r="AU134" s="21" t="s">
        <v>86</v>
      </c>
      <c r="AY134" s="21" t="s">
        <v>145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1" t="s">
        <v>84</v>
      </c>
      <c r="BK134" s="202">
        <f>ROUND(I134*H134,2)</f>
        <v>0</v>
      </c>
      <c r="BL134" s="21" t="s">
        <v>152</v>
      </c>
      <c r="BM134" s="21" t="s">
        <v>236</v>
      </c>
    </row>
    <row r="135" spans="2:65" s="1" customFormat="1" ht="36">
      <c r="B135" s="38"/>
      <c r="C135" s="60"/>
      <c r="D135" s="203" t="s">
        <v>154</v>
      </c>
      <c r="E135" s="60"/>
      <c r="F135" s="204" t="s">
        <v>237</v>
      </c>
      <c r="G135" s="60"/>
      <c r="H135" s="60"/>
      <c r="I135" s="161"/>
      <c r="J135" s="60"/>
      <c r="K135" s="60"/>
      <c r="L135" s="58"/>
      <c r="M135" s="205"/>
      <c r="N135" s="39"/>
      <c r="O135" s="39"/>
      <c r="P135" s="39"/>
      <c r="Q135" s="39"/>
      <c r="R135" s="39"/>
      <c r="S135" s="39"/>
      <c r="T135" s="75"/>
      <c r="AT135" s="21" t="s">
        <v>154</v>
      </c>
      <c r="AU135" s="21" t="s">
        <v>86</v>
      </c>
    </row>
    <row r="136" spans="2:65" s="11" customFormat="1">
      <c r="B136" s="206"/>
      <c r="C136" s="207"/>
      <c r="D136" s="203" t="s">
        <v>156</v>
      </c>
      <c r="E136" s="218" t="s">
        <v>21</v>
      </c>
      <c r="F136" s="219" t="s">
        <v>84</v>
      </c>
      <c r="G136" s="207"/>
      <c r="H136" s="220">
        <v>1</v>
      </c>
      <c r="I136" s="212"/>
      <c r="J136" s="207"/>
      <c r="K136" s="207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156</v>
      </c>
      <c r="AU136" s="217" t="s">
        <v>86</v>
      </c>
      <c r="AV136" s="11" t="s">
        <v>86</v>
      </c>
      <c r="AW136" s="11" t="s">
        <v>39</v>
      </c>
      <c r="AX136" s="11" t="s">
        <v>84</v>
      </c>
      <c r="AY136" s="217" t="s">
        <v>145</v>
      </c>
    </row>
    <row r="137" spans="2:65" s="11" customFormat="1">
      <c r="B137" s="206"/>
      <c r="C137" s="207"/>
      <c r="D137" s="203" t="s">
        <v>156</v>
      </c>
      <c r="E137" s="207"/>
      <c r="F137" s="219" t="s">
        <v>238</v>
      </c>
      <c r="G137" s="207"/>
      <c r="H137" s="220">
        <v>2</v>
      </c>
      <c r="I137" s="212"/>
      <c r="J137" s="207"/>
      <c r="K137" s="207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156</v>
      </c>
      <c r="AU137" s="217" t="s">
        <v>86</v>
      </c>
      <c r="AV137" s="11" t="s">
        <v>86</v>
      </c>
      <c r="AW137" s="11" t="s">
        <v>6</v>
      </c>
      <c r="AX137" s="11" t="s">
        <v>84</v>
      </c>
      <c r="AY137" s="217" t="s">
        <v>145</v>
      </c>
    </row>
    <row r="138" spans="2:65" s="10" customFormat="1" ht="29.85" customHeight="1">
      <c r="B138" s="174"/>
      <c r="C138" s="175"/>
      <c r="D138" s="188" t="s">
        <v>75</v>
      </c>
      <c r="E138" s="189" t="s">
        <v>198</v>
      </c>
      <c r="F138" s="189" t="s">
        <v>239</v>
      </c>
      <c r="G138" s="175"/>
      <c r="H138" s="175"/>
      <c r="I138" s="178"/>
      <c r="J138" s="190">
        <f>BK138</f>
        <v>0</v>
      </c>
      <c r="K138" s="175"/>
      <c r="L138" s="180"/>
      <c r="M138" s="181"/>
      <c r="N138" s="182"/>
      <c r="O138" s="182"/>
      <c r="P138" s="183">
        <f>SUM(P139:P153)</f>
        <v>0</v>
      </c>
      <c r="Q138" s="182"/>
      <c r="R138" s="183">
        <f>SUM(R139:R153)</f>
        <v>0</v>
      </c>
      <c r="S138" s="182"/>
      <c r="T138" s="184">
        <f>SUM(T139:T153)</f>
        <v>7.55307</v>
      </c>
      <c r="AR138" s="185" t="s">
        <v>84</v>
      </c>
      <c r="AT138" s="186" t="s">
        <v>75</v>
      </c>
      <c r="AU138" s="186" t="s">
        <v>84</v>
      </c>
      <c r="AY138" s="185" t="s">
        <v>145</v>
      </c>
      <c r="BK138" s="187">
        <f>SUM(BK139:BK153)</f>
        <v>0</v>
      </c>
    </row>
    <row r="139" spans="2:65" s="1" customFormat="1" ht="22.5" customHeight="1">
      <c r="B139" s="38"/>
      <c r="C139" s="191" t="s">
        <v>240</v>
      </c>
      <c r="D139" s="191" t="s">
        <v>147</v>
      </c>
      <c r="E139" s="192" t="s">
        <v>241</v>
      </c>
      <c r="F139" s="193" t="s">
        <v>242</v>
      </c>
      <c r="G139" s="194" t="s">
        <v>150</v>
      </c>
      <c r="H139" s="195">
        <v>3</v>
      </c>
      <c r="I139" s="196"/>
      <c r="J139" s="197">
        <f>ROUND(I139*H139,2)</f>
        <v>0</v>
      </c>
      <c r="K139" s="193" t="s">
        <v>151</v>
      </c>
      <c r="L139" s="58"/>
      <c r="M139" s="198" t="s">
        <v>21</v>
      </c>
      <c r="N139" s="199" t="s">
        <v>47</v>
      </c>
      <c r="O139" s="39"/>
      <c r="P139" s="200">
        <f>O139*H139</f>
        <v>0</v>
      </c>
      <c r="Q139" s="200">
        <v>0</v>
      </c>
      <c r="R139" s="200">
        <f>Q139*H139</f>
        <v>0</v>
      </c>
      <c r="S139" s="200">
        <v>8.2000000000000003E-2</v>
      </c>
      <c r="T139" s="201">
        <f>S139*H139</f>
        <v>0.246</v>
      </c>
      <c r="AR139" s="21" t="s">
        <v>152</v>
      </c>
      <c r="AT139" s="21" t="s">
        <v>147</v>
      </c>
      <c r="AU139" s="21" t="s">
        <v>86</v>
      </c>
      <c r="AY139" s="21" t="s">
        <v>145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1" t="s">
        <v>84</v>
      </c>
      <c r="BK139" s="202">
        <f>ROUND(I139*H139,2)</f>
        <v>0</v>
      </c>
      <c r="BL139" s="21" t="s">
        <v>152</v>
      </c>
      <c r="BM139" s="21" t="s">
        <v>243</v>
      </c>
    </row>
    <row r="140" spans="2:65" s="1" customFormat="1" ht="36">
      <c r="B140" s="38"/>
      <c r="C140" s="60"/>
      <c r="D140" s="203" t="s">
        <v>154</v>
      </c>
      <c r="E140" s="60"/>
      <c r="F140" s="204" t="s">
        <v>244</v>
      </c>
      <c r="G140" s="60"/>
      <c r="H140" s="60"/>
      <c r="I140" s="161"/>
      <c r="J140" s="60"/>
      <c r="K140" s="60"/>
      <c r="L140" s="58"/>
      <c r="M140" s="205"/>
      <c r="N140" s="39"/>
      <c r="O140" s="39"/>
      <c r="P140" s="39"/>
      <c r="Q140" s="39"/>
      <c r="R140" s="39"/>
      <c r="S140" s="39"/>
      <c r="T140" s="75"/>
      <c r="AT140" s="21" t="s">
        <v>154</v>
      </c>
      <c r="AU140" s="21" t="s">
        <v>86</v>
      </c>
    </row>
    <row r="141" spans="2:65" s="11" customFormat="1">
      <c r="B141" s="206"/>
      <c r="C141" s="207"/>
      <c r="D141" s="208" t="s">
        <v>156</v>
      </c>
      <c r="E141" s="209" t="s">
        <v>21</v>
      </c>
      <c r="F141" s="210" t="s">
        <v>161</v>
      </c>
      <c r="G141" s="207"/>
      <c r="H141" s="211">
        <v>3</v>
      </c>
      <c r="I141" s="212"/>
      <c r="J141" s="207"/>
      <c r="K141" s="207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156</v>
      </c>
      <c r="AU141" s="217" t="s">
        <v>86</v>
      </c>
      <c r="AV141" s="11" t="s">
        <v>86</v>
      </c>
      <c r="AW141" s="11" t="s">
        <v>39</v>
      </c>
      <c r="AX141" s="11" t="s">
        <v>84</v>
      </c>
      <c r="AY141" s="217" t="s">
        <v>145</v>
      </c>
    </row>
    <row r="142" spans="2:65" s="1" customFormat="1" ht="22.5" customHeight="1">
      <c r="B142" s="38"/>
      <c r="C142" s="191" t="s">
        <v>245</v>
      </c>
      <c r="D142" s="191" t="s">
        <v>147</v>
      </c>
      <c r="E142" s="192" t="s">
        <v>246</v>
      </c>
      <c r="F142" s="193" t="s">
        <v>247</v>
      </c>
      <c r="G142" s="194" t="s">
        <v>150</v>
      </c>
      <c r="H142" s="195">
        <v>8</v>
      </c>
      <c r="I142" s="196"/>
      <c r="J142" s="197">
        <f>ROUND(I142*H142,2)</f>
        <v>0</v>
      </c>
      <c r="K142" s="193" t="s">
        <v>151</v>
      </c>
      <c r="L142" s="58"/>
      <c r="M142" s="198" t="s">
        <v>21</v>
      </c>
      <c r="N142" s="199" t="s">
        <v>47</v>
      </c>
      <c r="O142" s="39"/>
      <c r="P142" s="200">
        <f>O142*H142</f>
        <v>0</v>
      </c>
      <c r="Q142" s="200">
        <v>0</v>
      </c>
      <c r="R142" s="200">
        <f>Q142*H142</f>
        <v>0</v>
      </c>
      <c r="S142" s="200">
        <v>4.0000000000000001E-3</v>
      </c>
      <c r="T142" s="201">
        <f>S142*H142</f>
        <v>3.2000000000000001E-2</v>
      </c>
      <c r="AR142" s="21" t="s">
        <v>152</v>
      </c>
      <c r="AT142" s="21" t="s">
        <v>147</v>
      </c>
      <c r="AU142" s="21" t="s">
        <v>86</v>
      </c>
      <c r="AY142" s="21" t="s">
        <v>145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1" t="s">
        <v>84</v>
      </c>
      <c r="BK142" s="202">
        <f>ROUND(I142*H142,2)</f>
        <v>0</v>
      </c>
      <c r="BL142" s="21" t="s">
        <v>152</v>
      </c>
      <c r="BM142" s="21" t="s">
        <v>248</v>
      </c>
    </row>
    <row r="143" spans="2:65" s="1" customFormat="1" ht="36">
      <c r="B143" s="38"/>
      <c r="C143" s="60"/>
      <c r="D143" s="203" t="s">
        <v>154</v>
      </c>
      <c r="E143" s="60"/>
      <c r="F143" s="204" t="s">
        <v>249</v>
      </c>
      <c r="G143" s="60"/>
      <c r="H143" s="60"/>
      <c r="I143" s="161"/>
      <c r="J143" s="60"/>
      <c r="K143" s="60"/>
      <c r="L143" s="58"/>
      <c r="M143" s="205"/>
      <c r="N143" s="39"/>
      <c r="O143" s="39"/>
      <c r="P143" s="39"/>
      <c r="Q143" s="39"/>
      <c r="R143" s="39"/>
      <c r="S143" s="39"/>
      <c r="T143" s="75"/>
      <c r="AT143" s="21" t="s">
        <v>154</v>
      </c>
      <c r="AU143" s="21" t="s">
        <v>86</v>
      </c>
    </row>
    <row r="144" spans="2:65" s="11" customFormat="1">
      <c r="B144" s="206"/>
      <c r="C144" s="207"/>
      <c r="D144" s="208" t="s">
        <v>156</v>
      </c>
      <c r="E144" s="209" t="s">
        <v>21</v>
      </c>
      <c r="F144" s="210" t="s">
        <v>192</v>
      </c>
      <c r="G144" s="207"/>
      <c r="H144" s="211">
        <v>8</v>
      </c>
      <c r="I144" s="212"/>
      <c r="J144" s="207"/>
      <c r="K144" s="207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156</v>
      </c>
      <c r="AU144" s="217" t="s">
        <v>86</v>
      </c>
      <c r="AV144" s="11" t="s">
        <v>86</v>
      </c>
      <c r="AW144" s="11" t="s">
        <v>39</v>
      </c>
      <c r="AX144" s="11" t="s">
        <v>84</v>
      </c>
      <c r="AY144" s="217" t="s">
        <v>145</v>
      </c>
    </row>
    <row r="145" spans="2:65" s="1" customFormat="1" ht="22.5" customHeight="1">
      <c r="B145" s="38"/>
      <c r="C145" s="191" t="s">
        <v>250</v>
      </c>
      <c r="D145" s="191" t="s">
        <v>147</v>
      </c>
      <c r="E145" s="192" t="s">
        <v>251</v>
      </c>
      <c r="F145" s="193" t="s">
        <v>252</v>
      </c>
      <c r="G145" s="194" t="s">
        <v>175</v>
      </c>
      <c r="H145" s="195">
        <v>11.9</v>
      </c>
      <c r="I145" s="196"/>
      <c r="J145" s="197">
        <f>ROUND(I145*H145,2)</f>
        <v>0</v>
      </c>
      <c r="K145" s="193" t="s">
        <v>151</v>
      </c>
      <c r="L145" s="58"/>
      <c r="M145" s="198" t="s">
        <v>21</v>
      </c>
      <c r="N145" s="199" t="s">
        <v>47</v>
      </c>
      <c r="O145" s="39"/>
      <c r="P145" s="200">
        <f>O145*H145</f>
        <v>0</v>
      </c>
      <c r="Q145" s="200">
        <v>0</v>
      </c>
      <c r="R145" s="200">
        <f>Q145*H145</f>
        <v>0</v>
      </c>
      <c r="S145" s="200">
        <v>4.53E-2</v>
      </c>
      <c r="T145" s="201">
        <f>S145*H145</f>
        <v>0.53907000000000005</v>
      </c>
      <c r="AR145" s="21" t="s">
        <v>152</v>
      </c>
      <c r="AT145" s="21" t="s">
        <v>147</v>
      </c>
      <c r="AU145" s="21" t="s">
        <v>86</v>
      </c>
      <c r="AY145" s="21" t="s">
        <v>145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1" t="s">
        <v>84</v>
      </c>
      <c r="BK145" s="202">
        <f>ROUND(I145*H145,2)</f>
        <v>0</v>
      </c>
      <c r="BL145" s="21" t="s">
        <v>152</v>
      </c>
      <c r="BM145" s="21" t="s">
        <v>253</v>
      </c>
    </row>
    <row r="146" spans="2:65" s="1" customFormat="1" ht="24">
      <c r="B146" s="38"/>
      <c r="C146" s="60"/>
      <c r="D146" s="203" t="s">
        <v>154</v>
      </c>
      <c r="E146" s="60"/>
      <c r="F146" s="204" t="s">
        <v>254</v>
      </c>
      <c r="G146" s="60"/>
      <c r="H146" s="60"/>
      <c r="I146" s="161"/>
      <c r="J146" s="60"/>
      <c r="K146" s="60"/>
      <c r="L146" s="58"/>
      <c r="M146" s="205"/>
      <c r="N146" s="39"/>
      <c r="O146" s="39"/>
      <c r="P146" s="39"/>
      <c r="Q146" s="39"/>
      <c r="R146" s="39"/>
      <c r="S146" s="39"/>
      <c r="T146" s="75"/>
      <c r="AT146" s="21" t="s">
        <v>154</v>
      </c>
      <c r="AU146" s="21" t="s">
        <v>86</v>
      </c>
    </row>
    <row r="147" spans="2:65" s="11" customFormat="1">
      <c r="B147" s="206"/>
      <c r="C147" s="207"/>
      <c r="D147" s="208" t="s">
        <v>156</v>
      </c>
      <c r="E147" s="209" t="s">
        <v>21</v>
      </c>
      <c r="F147" s="210" t="s">
        <v>255</v>
      </c>
      <c r="G147" s="207"/>
      <c r="H147" s="211">
        <v>11.9</v>
      </c>
      <c r="I147" s="212"/>
      <c r="J147" s="207"/>
      <c r="K147" s="207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156</v>
      </c>
      <c r="AU147" s="217" t="s">
        <v>86</v>
      </c>
      <c r="AV147" s="11" t="s">
        <v>86</v>
      </c>
      <c r="AW147" s="11" t="s">
        <v>39</v>
      </c>
      <c r="AX147" s="11" t="s">
        <v>84</v>
      </c>
      <c r="AY147" s="217" t="s">
        <v>145</v>
      </c>
    </row>
    <row r="148" spans="2:65" s="1" customFormat="1" ht="22.5" customHeight="1">
      <c r="B148" s="38"/>
      <c r="C148" s="191" t="s">
        <v>256</v>
      </c>
      <c r="D148" s="191" t="s">
        <v>147</v>
      </c>
      <c r="E148" s="192" t="s">
        <v>257</v>
      </c>
      <c r="F148" s="193" t="s">
        <v>258</v>
      </c>
      <c r="G148" s="194" t="s">
        <v>150</v>
      </c>
      <c r="H148" s="195">
        <v>1</v>
      </c>
      <c r="I148" s="196"/>
      <c r="J148" s="197">
        <f>ROUND(I148*H148,2)</f>
        <v>0</v>
      </c>
      <c r="K148" s="193" t="s">
        <v>151</v>
      </c>
      <c r="L148" s="58"/>
      <c r="M148" s="198" t="s">
        <v>21</v>
      </c>
      <c r="N148" s="199" t="s">
        <v>47</v>
      </c>
      <c r="O148" s="39"/>
      <c r="P148" s="200">
        <f>O148*H148</f>
        <v>0</v>
      </c>
      <c r="Q148" s="200">
        <v>0</v>
      </c>
      <c r="R148" s="200">
        <f>Q148*H148</f>
        <v>0</v>
      </c>
      <c r="S148" s="200">
        <v>0.4</v>
      </c>
      <c r="T148" s="201">
        <f>S148*H148</f>
        <v>0.4</v>
      </c>
      <c r="AR148" s="21" t="s">
        <v>152</v>
      </c>
      <c r="AT148" s="21" t="s">
        <v>147</v>
      </c>
      <c r="AU148" s="21" t="s">
        <v>86</v>
      </c>
      <c r="AY148" s="21" t="s">
        <v>145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1" t="s">
        <v>84</v>
      </c>
      <c r="BK148" s="202">
        <f>ROUND(I148*H148,2)</f>
        <v>0</v>
      </c>
      <c r="BL148" s="21" t="s">
        <v>152</v>
      </c>
      <c r="BM148" s="21" t="s">
        <v>259</v>
      </c>
    </row>
    <row r="149" spans="2:65" s="1" customFormat="1">
      <c r="B149" s="38"/>
      <c r="C149" s="60"/>
      <c r="D149" s="203" t="s">
        <v>154</v>
      </c>
      <c r="E149" s="60"/>
      <c r="F149" s="204" t="s">
        <v>260</v>
      </c>
      <c r="G149" s="60"/>
      <c r="H149" s="60"/>
      <c r="I149" s="161"/>
      <c r="J149" s="60"/>
      <c r="K149" s="60"/>
      <c r="L149" s="58"/>
      <c r="M149" s="205"/>
      <c r="N149" s="39"/>
      <c r="O149" s="39"/>
      <c r="P149" s="39"/>
      <c r="Q149" s="39"/>
      <c r="R149" s="39"/>
      <c r="S149" s="39"/>
      <c r="T149" s="75"/>
      <c r="AT149" s="21" t="s">
        <v>154</v>
      </c>
      <c r="AU149" s="21" t="s">
        <v>86</v>
      </c>
    </row>
    <row r="150" spans="2:65" s="11" customFormat="1">
      <c r="B150" s="206"/>
      <c r="C150" s="207"/>
      <c r="D150" s="208" t="s">
        <v>156</v>
      </c>
      <c r="E150" s="209" t="s">
        <v>21</v>
      </c>
      <c r="F150" s="210" t="s">
        <v>84</v>
      </c>
      <c r="G150" s="207"/>
      <c r="H150" s="211">
        <v>1</v>
      </c>
      <c r="I150" s="212"/>
      <c r="J150" s="207"/>
      <c r="K150" s="207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156</v>
      </c>
      <c r="AU150" s="217" t="s">
        <v>86</v>
      </c>
      <c r="AV150" s="11" t="s">
        <v>86</v>
      </c>
      <c r="AW150" s="11" t="s">
        <v>39</v>
      </c>
      <c r="AX150" s="11" t="s">
        <v>84</v>
      </c>
      <c r="AY150" s="217" t="s">
        <v>145</v>
      </c>
    </row>
    <row r="151" spans="2:65" s="1" customFormat="1" ht="22.5" customHeight="1">
      <c r="B151" s="38"/>
      <c r="C151" s="191" t="s">
        <v>9</v>
      </c>
      <c r="D151" s="191" t="s">
        <v>147</v>
      </c>
      <c r="E151" s="192" t="s">
        <v>261</v>
      </c>
      <c r="F151" s="193" t="s">
        <v>262</v>
      </c>
      <c r="G151" s="194" t="s">
        <v>188</v>
      </c>
      <c r="H151" s="195">
        <v>2.88</v>
      </c>
      <c r="I151" s="196"/>
      <c r="J151" s="197">
        <f>ROUND(I151*H151,2)</f>
        <v>0</v>
      </c>
      <c r="K151" s="193" t="s">
        <v>151</v>
      </c>
      <c r="L151" s="58"/>
      <c r="M151" s="198" t="s">
        <v>21</v>
      </c>
      <c r="N151" s="199" t="s">
        <v>47</v>
      </c>
      <c r="O151" s="39"/>
      <c r="P151" s="200">
        <f>O151*H151</f>
        <v>0</v>
      </c>
      <c r="Q151" s="200">
        <v>0</v>
      </c>
      <c r="R151" s="200">
        <f>Q151*H151</f>
        <v>0</v>
      </c>
      <c r="S151" s="200">
        <v>2.2000000000000002</v>
      </c>
      <c r="T151" s="201">
        <f>S151*H151</f>
        <v>6.3360000000000003</v>
      </c>
      <c r="AR151" s="21" t="s">
        <v>152</v>
      </c>
      <c r="AT151" s="21" t="s">
        <v>147</v>
      </c>
      <c r="AU151" s="21" t="s">
        <v>86</v>
      </c>
      <c r="AY151" s="21" t="s">
        <v>145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1" t="s">
        <v>84</v>
      </c>
      <c r="BK151" s="202">
        <f>ROUND(I151*H151,2)</f>
        <v>0</v>
      </c>
      <c r="BL151" s="21" t="s">
        <v>152</v>
      </c>
      <c r="BM151" s="21" t="s">
        <v>263</v>
      </c>
    </row>
    <row r="152" spans="2:65" s="1" customFormat="1" ht="24">
      <c r="B152" s="38"/>
      <c r="C152" s="60"/>
      <c r="D152" s="203" t="s">
        <v>154</v>
      </c>
      <c r="E152" s="60"/>
      <c r="F152" s="204" t="s">
        <v>264</v>
      </c>
      <c r="G152" s="60"/>
      <c r="H152" s="60"/>
      <c r="I152" s="161"/>
      <c r="J152" s="60"/>
      <c r="K152" s="60"/>
      <c r="L152" s="58"/>
      <c r="M152" s="205"/>
      <c r="N152" s="39"/>
      <c r="O152" s="39"/>
      <c r="P152" s="39"/>
      <c r="Q152" s="39"/>
      <c r="R152" s="39"/>
      <c r="S152" s="39"/>
      <c r="T152" s="75"/>
      <c r="AT152" s="21" t="s">
        <v>154</v>
      </c>
      <c r="AU152" s="21" t="s">
        <v>86</v>
      </c>
    </row>
    <row r="153" spans="2:65" s="11" customFormat="1">
      <c r="B153" s="206"/>
      <c r="C153" s="207"/>
      <c r="D153" s="203" t="s">
        <v>156</v>
      </c>
      <c r="E153" s="218" t="s">
        <v>21</v>
      </c>
      <c r="F153" s="219" t="s">
        <v>265</v>
      </c>
      <c r="G153" s="207"/>
      <c r="H153" s="220">
        <v>2.88</v>
      </c>
      <c r="I153" s="212"/>
      <c r="J153" s="207"/>
      <c r="K153" s="207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156</v>
      </c>
      <c r="AU153" s="217" t="s">
        <v>86</v>
      </c>
      <c r="AV153" s="11" t="s">
        <v>86</v>
      </c>
      <c r="AW153" s="11" t="s">
        <v>39</v>
      </c>
      <c r="AX153" s="11" t="s">
        <v>84</v>
      </c>
      <c r="AY153" s="217" t="s">
        <v>145</v>
      </c>
    </row>
    <row r="154" spans="2:65" s="10" customFormat="1" ht="29.85" customHeight="1">
      <c r="B154" s="174"/>
      <c r="C154" s="175"/>
      <c r="D154" s="188" t="s">
        <v>75</v>
      </c>
      <c r="E154" s="189" t="s">
        <v>266</v>
      </c>
      <c r="F154" s="189" t="s">
        <v>267</v>
      </c>
      <c r="G154" s="175"/>
      <c r="H154" s="175"/>
      <c r="I154" s="178"/>
      <c r="J154" s="190">
        <f>BK154</f>
        <v>0</v>
      </c>
      <c r="K154" s="175"/>
      <c r="L154" s="180"/>
      <c r="M154" s="181"/>
      <c r="N154" s="182"/>
      <c r="O154" s="182"/>
      <c r="P154" s="183">
        <f>SUM(P155:P176)</f>
        <v>0</v>
      </c>
      <c r="Q154" s="182"/>
      <c r="R154" s="183">
        <f>SUM(R155:R176)</f>
        <v>0</v>
      </c>
      <c r="S154" s="182"/>
      <c r="T154" s="184">
        <f>SUM(T155:T176)</f>
        <v>0</v>
      </c>
      <c r="AR154" s="185" t="s">
        <v>84</v>
      </c>
      <c r="AT154" s="186" t="s">
        <v>75</v>
      </c>
      <c r="AU154" s="186" t="s">
        <v>84</v>
      </c>
      <c r="AY154" s="185" t="s">
        <v>145</v>
      </c>
      <c r="BK154" s="187">
        <f>SUM(BK155:BK176)</f>
        <v>0</v>
      </c>
    </row>
    <row r="155" spans="2:65" s="1" customFormat="1" ht="22.5" customHeight="1">
      <c r="B155" s="38"/>
      <c r="C155" s="191" t="s">
        <v>268</v>
      </c>
      <c r="D155" s="191" t="s">
        <v>147</v>
      </c>
      <c r="E155" s="192" t="s">
        <v>269</v>
      </c>
      <c r="F155" s="193" t="s">
        <v>270</v>
      </c>
      <c r="G155" s="194" t="s">
        <v>271</v>
      </c>
      <c r="H155" s="195">
        <v>164.74199999999999</v>
      </c>
      <c r="I155" s="196"/>
      <c r="J155" s="197">
        <f>ROUND(I155*H155,2)</f>
        <v>0</v>
      </c>
      <c r="K155" s="193" t="s">
        <v>151</v>
      </c>
      <c r="L155" s="58"/>
      <c r="M155" s="198" t="s">
        <v>21</v>
      </c>
      <c r="N155" s="199" t="s">
        <v>47</v>
      </c>
      <c r="O155" s="39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AR155" s="21" t="s">
        <v>152</v>
      </c>
      <c r="AT155" s="21" t="s">
        <v>147</v>
      </c>
      <c r="AU155" s="21" t="s">
        <v>86</v>
      </c>
      <c r="AY155" s="21" t="s">
        <v>145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1" t="s">
        <v>84</v>
      </c>
      <c r="BK155" s="202">
        <f>ROUND(I155*H155,2)</f>
        <v>0</v>
      </c>
      <c r="BL155" s="21" t="s">
        <v>152</v>
      </c>
      <c r="BM155" s="21" t="s">
        <v>272</v>
      </c>
    </row>
    <row r="156" spans="2:65" s="1" customFormat="1">
      <c r="B156" s="38"/>
      <c r="C156" s="60"/>
      <c r="D156" s="203" t="s">
        <v>154</v>
      </c>
      <c r="E156" s="60"/>
      <c r="F156" s="204" t="s">
        <v>270</v>
      </c>
      <c r="G156" s="60"/>
      <c r="H156" s="60"/>
      <c r="I156" s="161"/>
      <c r="J156" s="60"/>
      <c r="K156" s="60"/>
      <c r="L156" s="58"/>
      <c r="M156" s="205"/>
      <c r="N156" s="39"/>
      <c r="O156" s="39"/>
      <c r="P156" s="39"/>
      <c r="Q156" s="39"/>
      <c r="R156" s="39"/>
      <c r="S156" s="39"/>
      <c r="T156" s="75"/>
      <c r="AT156" s="21" t="s">
        <v>154</v>
      </c>
      <c r="AU156" s="21" t="s">
        <v>86</v>
      </c>
    </row>
    <row r="157" spans="2:65" s="11" customFormat="1">
      <c r="B157" s="206"/>
      <c r="C157" s="207"/>
      <c r="D157" s="208" t="s">
        <v>156</v>
      </c>
      <c r="E157" s="209" t="s">
        <v>21</v>
      </c>
      <c r="F157" s="210" t="s">
        <v>273</v>
      </c>
      <c r="G157" s="207"/>
      <c r="H157" s="211">
        <v>164.74199999999999</v>
      </c>
      <c r="I157" s="212"/>
      <c r="J157" s="207"/>
      <c r="K157" s="207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156</v>
      </c>
      <c r="AU157" s="217" t="s">
        <v>86</v>
      </c>
      <c r="AV157" s="11" t="s">
        <v>86</v>
      </c>
      <c r="AW157" s="11" t="s">
        <v>39</v>
      </c>
      <c r="AX157" s="11" t="s">
        <v>84</v>
      </c>
      <c r="AY157" s="217" t="s">
        <v>145</v>
      </c>
    </row>
    <row r="158" spans="2:65" s="1" customFormat="1" ht="22.5" customHeight="1">
      <c r="B158" s="38"/>
      <c r="C158" s="191" t="s">
        <v>274</v>
      </c>
      <c r="D158" s="191" t="s">
        <v>147</v>
      </c>
      <c r="E158" s="192" t="s">
        <v>275</v>
      </c>
      <c r="F158" s="193" t="s">
        <v>276</v>
      </c>
      <c r="G158" s="194" t="s">
        <v>271</v>
      </c>
      <c r="H158" s="195">
        <v>0.14000000000000001</v>
      </c>
      <c r="I158" s="196"/>
      <c r="J158" s="197">
        <f>ROUND(I158*H158,2)</f>
        <v>0</v>
      </c>
      <c r="K158" s="193" t="s">
        <v>151</v>
      </c>
      <c r="L158" s="58"/>
      <c r="M158" s="198" t="s">
        <v>21</v>
      </c>
      <c r="N158" s="199" t="s">
        <v>47</v>
      </c>
      <c r="O158" s="39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AR158" s="21" t="s">
        <v>152</v>
      </c>
      <c r="AT158" s="21" t="s">
        <v>147</v>
      </c>
      <c r="AU158" s="21" t="s">
        <v>86</v>
      </c>
      <c r="AY158" s="21" t="s">
        <v>145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21" t="s">
        <v>84</v>
      </c>
      <c r="BK158" s="202">
        <f>ROUND(I158*H158,2)</f>
        <v>0</v>
      </c>
      <c r="BL158" s="21" t="s">
        <v>152</v>
      </c>
      <c r="BM158" s="21" t="s">
        <v>277</v>
      </c>
    </row>
    <row r="159" spans="2:65" s="1" customFormat="1">
      <c r="B159" s="38"/>
      <c r="C159" s="60"/>
      <c r="D159" s="203" t="s">
        <v>154</v>
      </c>
      <c r="E159" s="60"/>
      <c r="F159" s="204" t="s">
        <v>278</v>
      </c>
      <c r="G159" s="60"/>
      <c r="H159" s="60"/>
      <c r="I159" s="161"/>
      <c r="J159" s="60"/>
      <c r="K159" s="60"/>
      <c r="L159" s="58"/>
      <c r="M159" s="205"/>
      <c r="N159" s="39"/>
      <c r="O159" s="39"/>
      <c r="P159" s="39"/>
      <c r="Q159" s="39"/>
      <c r="R159" s="39"/>
      <c r="S159" s="39"/>
      <c r="T159" s="75"/>
      <c r="AT159" s="21" t="s">
        <v>154</v>
      </c>
      <c r="AU159" s="21" t="s">
        <v>86</v>
      </c>
    </row>
    <row r="160" spans="2:65" s="11" customFormat="1">
      <c r="B160" s="206"/>
      <c r="C160" s="207"/>
      <c r="D160" s="208" t="s">
        <v>156</v>
      </c>
      <c r="E160" s="209" t="s">
        <v>21</v>
      </c>
      <c r="F160" s="210" t="s">
        <v>279</v>
      </c>
      <c r="G160" s="207"/>
      <c r="H160" s="211">
        <v>0.14000000000000001</v>
      </c>
      <c r="I160" s="212"/>
      <c r="J160" s="207"/>
      <c r="K160" s="207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156</v>
      </c>
      <c r="AU160" s="217" t="s">
        <v>86</v>
      </c>
      <c r="AV160" s="11" t="s">
        <v>86</v>
      </c>
      <c r="AW160" s="11" t="s">
        <v>39</v>
      </c>
      <c r="AX160" s="11" t="s">
        <v>84</v>
      </c>
      <c r="AY160" s="217" t="s">
        <v>145</v>
      </c>
    </row>
    <row r="161" spans="2:65" s="1" customFormat="1" ht="22.5" customHeight="1">
      <c r="B161" s="38"/>
      <c r="C161" s="191" t="s">
        <v>280</v>
      </c>
      <c r="D161" s="191" t="s">
        <v>147</v>
      </c>
      <c r="E161" s="192" t="s">
        <v>281</v>
      </c>
      <c r="F161" s="193" t="s">
        <v>282</v>
      </c>
      <c r="G161" s="194" t="s">
        <v>271</v>
      </c>
      <c r="H161" s="195">
        <v>164.602</v>
      </c>
      <c r="I161" s="196"/>
      <c r="J161" s="197">
        <f>ROUND(I161*H161,2)</f>
        <v>0</v>
      </c>
      <c r="K161" s="193" t="s">
        <v>151</v>
      </c>
      <c r="L161" s="58"/>
      <c r="M161" s="198" t="s">
        <v>21</v>
      </c>
      <c r="N161" s="199" t="s">
        <v>47</v>
      </c>
      <c r="O161" s="39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AR161" s="21" t="s">
        <v>152</v>
      </c>
      <c r="AT161" s="21" t="s">
        <v>147</v>
      </c>
      <c r="AU161" s="21" t="s">
        <v>86</v>
      </c>
      <c r="AY161" s="21" t="s">
        <v>145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21" t="s">
        <v>84</v>
      </c>
      <c r="BK161" s="202">
        <f>ROUND(I161*H161,2)</f>
        <v>0</v>
      </c>
      <c r="BL161" s="21" t="s">
        <v>152</v>
      </c>
      <c r="BM161" s="21" t="s">
        <v>283</v>
      </c>
    </row>
    <row r="162" spans="2:65" s="1" customFormat="1" ht="24">
      <c r="B162" s="38"/>
      <c r="C162" s="60"/>
      <c r="D162" s="203" t="s">
        <v>154</v>
      </c>
      <c r="E162" s="60"/>
      <c r="F162" s="204" t="s">
        <v>284</v>
      </c>
      <c r="G162" s="60"/>
      <c r="H162" s="60"/>
      <c r="I162" s="161"/>
      <c r="J162" s="60"/>
      <c r="K162" s="60"/>
      <c r="L162" s="58"/>
      <c r="M162" s="205"/>
      <c r="N162" s="39"/>
      <c r="O162" s="39"/>
      <c r="P162" s="39"/>
      <c r="Q162" s="39"/>
      <c r="R162" s="39"/>
      <c r="S162" s="39"/>
      <c r="T162" s="75"/>
      <c r="AT162" s="21" t="s">
        <v>154</v>
      </c>
      <c r="AU162" s="21" t="s">
        <v>86</v>
      </c>
    </row>
    <row r="163" spans="2:65" s="11" customFormat="1">
      <c r="B163" s="206"/>
      <c r="C163" s="207"/>
      <c r="D163" s="208" t="s">
        <v>156</v>
      </c>
      <c r="E163" s="209" t="s">
        <v>21</v>
      </c>
      <c r="F163" s="210" t="s">
        <v>285</v>
      </c>
      <c r="G163" s="207"/>
      <c r="H163" s="211">
        <v>164.602</v>
      </c>
      <c r="I163" s="212"/>
      <c r="J163" s="207"/>
      <c r="K163" s="207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156</v>
      </c>
      <c r="AU163" s="217" t="s">
        <v>86</v>
      </c>
      <c r="AV163" s="11" t="s">
        <v>86</v>
      </c>
      <c r="AW163" s="11" t="s">
        <v>39</v>
      </c>
      <c r="AX163" s="11" t="s">
        <v>84</v>
      </c>
      <c r="AY163" s="217" t="s">
        <v>145</v>
      </c>
    </row>
    <row r="164" spans="2:65" s="1" customFormat="1" ht="22.5" customHeight="1">
      <c r="B164" s="38"/>
      <c r="C164" s="191" t="s">
        <v>286</v>
      </c>
      <c r="D164" s="191" t="s">
        <v>147</v>
      </c>
      <c r="E164" s="192" t="s">
        <v>287</v>
      </c>
      <c r="F164" s="193" t="s">
        <v>288</v>
      </c>
      <c r="G164" s="194" t="s">
        <v>271</v>
      </c>
      <c r="H164" s="195">
        <v>2304.4279999999999</v>
      </c>
      <c r="I164" s="196"/>
      <c r="J164" s="197">
        <f>ROUND(I164*H164,2)</f>
        <v>0</v>
      </c>
      <c r="K164" s="193" t="s">
        <v>151</v>
      </c>
      <c r="L164" s="58"/>
      <c r="M164" s="198" t="s">
        <v>21</v>
      </c>
      <c r="N164" s="199" t="s">
        <v>47</v>
      </c>
      <c r="O164" s="39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AR164" s="21" t="s">
        <v>152</v>
      </c>
      <c r="AT164" s="21" t="s">
        <v>147</v>
      </c>
      <c r="AU164" s="21" t="s">
        <v>86</v>
      </c>
      <c r="AY164" s="21" t="s">
        <v>145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21" t="s">
        <v>84</v>
      </c>
      <c r="BK164" s="202">
        <f>ROUND(I164*H164,2)</f>
        <v>0</v>
      </c>
      <c r="BL164" s="21" t="s">
        <v>152</v>
      </c>
      <c r="BM164" s="21" t="s">
        <v>289</v>
      </c>
    </row>
    <row r="165" spans="2:65" s="1" customFormat="1" ht="24">
      <c r="B165" s="38"/>
      <c r="C165" s="60"/>
      <c r="D165" s="203" t="s">
        <v>154</v>
      </c>
      <c r="E165" s="60"/>
      <c r="F165" s="204" t="s">
        <v>290</v>
      </c>
      <c r="G165" s="60"/>
      <c r="H165" s="60"/>
      <c r="I165" s="161"/>
      <c r="J165" s="60"/>
      <c r="K165" s="60"/>
      <c r="L165" s="58"/>
      <c r="M165" s="205"/>
      <c r="N165" s="39"/>
      <c r="O165" s="39"/>
      <c r="P165" s="39"/>
      <c r="Q165" s="39"/>
      <c r="R165" s="39"/>
      <c r="S165" s="39"/>
      <c r="T165" s="75"/>
      <c r="AT165" s="21" t="s">
        <v>154</v>
      </c>
      <c r="AU165" s="21" t="s">
        <v>86</v>
      </c>
    </row>
    <row r="166" spans="2:65" s="11" customFormat="1">
      <c r="B166" s="206"/>
      <c r="C166" s="207"/>
      <c r="D166" s="203" t="s">
        <v>156</v>
      </c>
      <c r="E166" s="218" t="s">
        <v>21</v>
      </c>
      <c r="F166" s="219" t="s">
        <v>291</v>
      </c>
      <c r="G166" s="207"/>
      <c r="H166" s="220">
        <v>164.602</v>
      </c>
      <c r="I166" s="212"/>
      <c r="J166" s="207"/>
      <c r="K166" s="207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156</v>
      </c>
      <c r="AU166" s="217" t="s">
        <v>86</v>
      </c>
      <c r="AV166" s="11" t="s">
        <v>86</v>
      </c>
      <c r="AW166" s="11" t="s">
        <v>39</v>
      </c>
      <c r="AX166" s="11" t="s">
        <v>84</v>
      </c>
      <c r="AY166" s="217" t="s">
        <v>145</v>
      </c>
    </row>
    <row r="167" spans="2:65" s="11" customFormat="1">
      <c r="B167" s="206"/>
      <c r="C167" s="207"/>
      <c r="D167" s="208" t="s">
        <v>156</v>
      </c>
      <c r="E167" s="207"/>
      <c r="F167" s="210" t="s">
        <v>292</v>
      </c>
      <c r="G167" s="207"/>
      <c r="H167" s="211">
        <v>2304.4279999999999</v>
      </c>
      <c r="I167" s="212"/>
      <c r="J167" s="207"/>
      <c r="K167" s="207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156</v>
      </c>
      <c r="AU167" s="217" t="s">
        <v>86</v>
      </c>
      <c r="AV167" s="11" t="s">
        <v>86</v>
      </c>
      <c r="AW167" s="11" t="s">
        <v>6</v>
      </c>
      <c r="AX167" s="11" t="s">
        <v>84</v>
      </c>
      <c r="AY167" s="217" t="s">
        <v>145</v>
      </c>
    </row>
    <row r="168" spans="2:65" s="1" customFormat="1" ht="22.5" customHeight="1">
      <c r="B168" s="38"/>
      <c r="C168" s="191" t="s">
        <v>293</v>
      </c>
      <c r="D168" s="191" t="s">
        <v>147</v>
      </c>
      <c r="E168" s="192" t="s">
        <v>294</v>
      </c>
      <c r="F168" s="193" t="s">
        <v>295</v>
      </c>
      <c r="G168" s="194" t="s">
        <v>271</v>
      </c>
      <c r="H168" s="195">
        <v>80</v>
      </c>
      <c r="I168" s="196"/>
      <c r="J168" s="197">
        <f>ROUND(I168*H168,2)</f>
        <v>0</v>
      </c>
      <c r="K168" s="193" t="s">
        <v>151</v>
      </c>
      <c r="L168" s="58"/>
      <c r="M168" s="198" t="s">
        <v>21</v>
      </c>
      <c r="N168" s="199" t="s">
        <v>47</v>
      </c>
      <c r="O168" s="39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AR168" s="21" t="s">
        <v>152</v>
      </c>
      <c r="AT168" s="21" t="s">
        <v>147</v>
      </c>
      <c r="AU168" s="21" t="s">
        <v>86</v>
      </c>
      <c r="AY168" s="21" t="s">
        <v>145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21" t="s">
        <v>84</v>
      </c>
      <c r="BK168" s="202">
        <f>ROUND(I168*H168,2)</f>
        <v>0</v>
      </c>
      <c r="BL168" s="21" t="s">
        <v>152</v>
      </c>
      <c r="BM168" s="21" t="s">
        <v>296</v>
      </c>
    </row>
    <row r="169" spans="2:65" s="1" customFormat="1">
      <c r="B169" s="38"/>
      <c r="C169" s="60"/>
      <c r="D169" s="203" t="s">
        <v>154</v>
      </c>
      <c r="E169" s="60"/>
      <c r="F169" s="204" t="s">
        <v>297</v>
      </c>
      <c r="G169" s="60"/>
      <c r="H169" s="60"/>
      <c r="I169" s="161"/>
      <c r="J169" s="60"/>
      <c r="K169" s="60"/>
      <c r="L169" s="58"/>
      <c r="M169" s="205"/>
      <c r="N169" s="39"/>
      <c r="O169" s="39"/>
      <c r="P169" s="39"/>
      <c r="Q169" s="39"/>
      <c r="R169" s="39"/>
      <c r="S169" s="39"/>
      <c r="T169" s="75"/>
      <c r="AT169" s="21" t="s">
        <v>154</v>
      </c>
      <c r="AU169" s="21" t="s">
        <v>86</v>
      </c>
    </row>
    <row r="170" spans="2:65" s="11" customFormat="1">
      <c r="B170" s="206"/>
      <c r="C170" s="207"/>
      <c r="D170" s="208" t="s">
        <v>156</v>
      </c>
      <c r="E170" s="209" t="s">
        <v>21</v>
      </c>
      <c r="F170" s="210" t="s">
        <v>298</v>
      </c>
      <c r="G170" s="207"/>
      <c r="H170" s="211">
        <v>80</v>
      </c>
      <c r="I170" s="212"/>
      <c r="J170" s="207"/>
      <c r="K170" s="207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156</v>
      </c>
      <c r="AU170" s="217" t="s">
        <v>86</v>
      </c>
      <c r="AV170" s="11" t="s">
        <v>86</v>
      </c>
      <c r="AW170" s="11" t="s">
        <v>39</v>
      </c>
      <c r="AX170" s="11" t="s">
        <v>84</v>
      </c>
      <c r="AY170" s="217" t="s">
        <v>145</v>
      </c>
    </row>
    <row r="171" spans="2:65" s="1" customFormat="1" ht="22.5" customHeight="1">
      <c r="B171" s="38"/>
      <c r="C171" s="191" t="s">
        <v>299</v>
      </c>
      <c r="D171" s="191" t="s">
        <v>147</v>
      </c>
      <c r="E171" s="192" t="s">
        <v>300</v>
      </c>
      <c r="F171" s="193" t="s">
        <v>301</v>
      </c>
      <c r="G171" s="194" t="s">
        <v>271</v>
      </c>
      <c r="H171" s="195">
        <v>124.771</v>
      </c>
      <c r="I171" s="196"/>
      <c r="J171" s="197">
        <f>ROUND(I171*H171,2)</f>
        <v>0</v>
      </c>
      <c r="K171" s="193" t="s">
        <v>151</v>
      </c>
      <c r="L171" s="58"/>
      <c r="M171" s="198" t="s">
        <v>21</v>
      </c>
      <c r="N171" s="199" t="s">
        <v>47</v>
      </c>
      <c r="O171" s="39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AR171" s="21" t="s">
        <v>152</v>
      </c>
      <c r="AT171" s="21" t="s">
        <v>147</v>
      </c>
      <c r="AU171" s="21" t="s">
        <v>86</v>
      </c>
      <c r="AY171" s="21" t="s">
        <v>145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1" t="s">
        <v>84</v>
      </c>
      <c r="BK171" s="202">
        <f>ROUND(I171*H171,2)</f>
        <v>0</v>
      </c>
      <c r="BL171" s="21" t="s">
        <v>152</v>
      </c>
      <c r="BM171" s="21" t="s">
        <v>302</v>
      </c>
    </row>
    <row r="172" spans="2:65" s="1" customFormat="1">
      <c r="B172" s="38"/>
      <c r="C172" s="60"/>
      <c r="D172" s="203" t="s">
        <v>154</v>
      </c>
      <c r="E172" s="60"/>
      <c r="F172" s="204" t="s">
        <v>303</v>
      </c>
      <c r="G172" s="60"/>
      <c r="H172" s="60"/>
      <c r="I172" s="161"/>
      <c r="J172" s="60"/>
      <c r="K172" s="60"/>
      <c r="L172" s="58"/>
      <c r="M172" s="205"/>
      <c r="N172" s="39"/>
      <c r="O172" s="39"/>
      <c r="P172" s="39"/>
      <c r="Q172" s="39"/>
      <c r="R172" s="39"/>
      <c r="S172" s="39"/>
      <c r="T172" s="75"/>
      <c r="AT172" s="21" t="s">
        <v>154</v>
      </c>
      <c r="AU172" s="21" t="s">
        <v>86</v>
      </c>
    </row>
    <row r="173" spans="2:65" s="11" customFormat="1">
      <c r="B173" s="206"/>
      <c r="C173" s="207"/>
      <c r="D173" s="208" t="s">
        <v>156</v>
      </c>
      <c r="E173" s="209" t="s">
        <v>21</v>
      </c>
      <c r="F173" s="210" t="s">
        <v>304</v>
      </c>
      <c r="G173" s="207"/>
      <c r="H173" s="211">
        <v>124.771</v>
      </c>
      <c r="I173" s="212"/>
      <c r="J173" s="207"/>
      <c r="K173" s="207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156</v>
      </c>
      <c r="AU173" s="217" t="s">
        <v>86</v>
      </c>
      <c r="AV173" s="11" t="s">
        <v>86</v>
      </c>
      <c r="AW173" s="11" t="s">
        <v>39</v>
      </c>
      <c r="AX173" s="11" t="s">
        <v>84</v>
      </c>
      <c r="AY173" s="217" t="s">
        <v>145</v>
      </c>
    </row>
    <row r="174" spans="2:65" s="1" customFormat="1" ht="22.5" customHeight="1">
      <c r="B174" s="38"/>
      <c r="C174" s="191" t="s">
        <v>305</v>
      </c>
      <c r="D174" s="191" t="s">
        <v>147</v>
      </c>
      <c r="E174" s="192" t="s">
        <v>306</v>
      </c>
      <c r="F174" s="193" t="s">
        <v>307</v>
      </c>
      <c r="G174" s="194" t="s">
        <v>271</v>
      </c>
      <c r="H174" s="195">
        <v>39.831000000000003</v>
      </c>
      <c r="I174" s="196"/>
      <c r="J174" s="197">
        <f>ROUND(I174*H174,2)</f>
        <v>0</v>
      </c>
      <c r="K174" s="193" t="s">
        <v>151</v>
      </c>
      <c r="L174" s="58"/>
      <c r="M174" s="198" t="s">
        <v>21</v>
      </c>
      <c r="N174" s="199" t="s">
        <v>47</v>
      </c>
      <c r="O174" s="39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AR174" s="21" t="s">
        <v>152</v>
      </c>
      <c r="AT174" s="21" t="s">
        <v>147</v>
      </c>
      <c r="AU174" s="21" t="s">
        <v>86</v>
      </c>
      <c r="AY174" s="21" t="s">
        <v>145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21" t="s">
        <v>84</v>
      </c>
      <c r="BK174" s="202">
        <f>ROUND(I174*H174,2)</f>
        <v>0</v>
      </c>
      <c r="BL174" s="21" t="s">
        <v>152</v>
      </c>
      <c r="BM174" s="21" t="s">
        <v>308</v>
      </c>
    </row>
    <row r="175" spans="2:65" s="1" customFormat="1">
      <c r="B175" s="38"/>
      <c r="C175" s="60"/>
      <c r="D175" s="203" t="s">
        <v>154</v>
      </c>
      <c r="E175" s="60"/>
      <c r="F175" s="204" t="s">
        <v>309</v>
      </c>
      <c r="G175" s="60"/>
      <c r="H175" s="60"/>
      <c r="I175" s="161"/>
      <c r="J175" s="60"/>
      <c r="K175" s="60"/>
      <c r="L175" s="58"/>
      <c r="M175" s="205"/>
      <c r="N175" s="39"/>
      <c r="O175" s="39"/>
      <c r="P175" s="39"/>
      <c r="Q175" s="39"/>
      <c r="R175" s="39"/>
      <c r="S175" s="39"/>
      <c r="T175" s="75"/>
      <c r="AT175" s="21" t="s">
        <v>154</v>
      </c>
      <c r="AU175" s="21" t="s">
        <v>86</v>
      </c>
    </row>
    <row r="176" spans="2:65" s="11" customFormat="1">
      <c r="B176" s="206"/>
      <c r="C176" s="207"/>
      <c r="D176" s="203" t="s">
        <v>156</v>
      </c>
      <c r="E176" s="218" t="s">
        <v>21</v>
      </c>
      <c r="F176" s="219" t="s">
        <v>310</v>
      </c>
      <c r="G176" s="207"/>
      <c r="H176" s="220">
        <v>39.831000000000003</v>
      </c>
      <c r="I176" s="212"/>
      <c r="J176" s="207"/>
      <c r="K176" s="207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156</v>
      </c>
      <c r="AU176" s="217" t="s">
        <v>86</v>
      </c>
      <c r="AV176" s="11" t="s">
        <v>86</v>
      </c>
      <c r="AW176" s="11" t="s">
        <v>39</v>
      </c>
      <c r="AX176" s="11" t="s">
        <v>84</v>
      </c>
      <c r="AY176" s="217" t="s">
        <v>145</v>
      </c>
    </row>
    <row r="177" spans="2:65" s="10" customFormat="1" ht="29.85" customHeight="1">
      <c r="B177" s="174"/>
      <c r="C177" s="175"/>
      <c r="D177" s="188" t="s">
        <v>75</v>
      </c>
      <c r="E177" s="189" t="s">
        <v>311</v>
      </c>
      <c r="F177" s="189" t="s">
        <v>312</v>
      </c>
      <c r="G177" s="175"/>
      <c r="H177" s="175"/>
      <c r="I177" s="178"/>
      <c r="J177" s="190">
        <f>BK177</f>
        <v>0</v>
      </c>
      <c r="K177" s="175"/>
      <c r="L177" s="180"/>
      <c r="M177" s="181"/>
      <c r="N177" s="182"/>
      <c r="O177" s="182"/>
      <c r="P177" s="183">
        <f>SUM(P178:P181)</f>
        <v>0</v>
      </c>
      <c r="Q177" s="182"/>
      <c r="R177" s="183">
        <f>SUM(R178:R181)</f>
        <v>0</v>
      </c>
      <c r="S177" s="182"/>
      <c r="T177" s="184">
        <f>SUM(T178:T181)</f>
        <v>0</v>
      </c>
      <c r="AR177" s="185" t="s">
        <v>84</v>
      </c>
      <c r="AT177" s="186" t="s">
        <v>75</v>
      </c>
      <c r="AU177" s="186" t="s">
        <v>84</v>
      </c>
      <c r="AY177" s="185" t="s">
        <v>145</v>
      </c>
      <c r="BK177" s="187">
        <f>SUM(BK178:BK181)</f>
        <v>0</v>
      </c>
    </row>
    <row r="178" spans="2:65" s="1" customFormat="1" ht="22.5" customHeight="1">
      <c r="B178" s="38"/>
      <c r="C178" s="191" t="s">
        <v>313</v>
      </c>
      <c r="D178" s="191" t="s">
        <v>147</v>
      </c>
      <c r="E178" s="192" t="s">
        <v>314</v>
      </c>
      <c r="F178" s="193" t="s">
        <v>315</v>
      </c>
      <c r="G178" s="194" t="s">
        <v>271</v>
      </c>
      <c r="H178" s="195">
        <v>12.96</v>
      </c>
      <c r="I178" s="196"/>
      <c r="J178" s="197">
        <f>ROUND(I178*H178,2)</f>
        <v>0</v>
      </c>
      <c r="K178" s="193" t="s">
        <v>151</v>
      </c>
      <c r="L178" s="58"/>
      <c r="M178" s="198" t="s">
        <v>21</v>
      </c>
      <c r="N178" s="199" t="s">
        <v>47</v>
      </c>
      <c r="O178" s="39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AR178" s="21" t="s">
        <v>152</v>
      </c>
      <c r="AT178" s="21" t="s">
        <v>147</v>
      </c>
      <c r="AU178" s="21" t="s">
        <v>86</v>
      </c>
      <c r="AY178" s="21" t="s">
        <v>145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21" t="s">
        <v>84</v>
      </c>
      <c r="BK178" s="202">
        <f>ROUND(I178*H178,2)</f>
        <v>0</v>
      </c>
      <c r="BL178" s="21" t="s">
        <v>152</v>
      </c>
      <c r="BM178" s="21" t="s">
        <v>316</v>
      </c>
    </row>
    <row r="179" spans="2:65" s="1" customFormat="1" ht="24">
      <c r="B179" s="38"/>
      <c r="C179" s="60"/>
      <c r="D179" s="208" t="s">
        <v>154</v>
      </c>
      <c r="E179" s="60"/>
      <c r="F179" s="221" t="s">
        <v>317</v>
      </c>
      <c r="G179" s="60"/>
      <c r="H179" s="60"/>
      <c r="I179" s="161"/>
      <c r="J179" s="60"/>
      <c r="K179" s="60"/>
      <c r="L179" s="58"/>
      <c r="M179" s="205"/>
      <c r="N179" s="39"/>
      <c r="O179" s="39"/>
      <c r="P179" s="39"/>
      <c r="Q179" s="39"/>
      <c r="R179" s="39"/>
      <c r="S179" s="39"/>
      <c r="T179" s="75"/>
      <c r="AT179" s="21" t="s">
        <v>154</v>
      </c>
      <c r="AU179" s="21" t="s">
        <v>86</v>
      </c>
    </row>
    <row r="180" spans="2:65" s="1" customFormat="1" ht="31.5" customHeight="1">
      <c r="B180" s="38"/>
      <c r="C180" s="191" t="s">
        <v>318</v>
      </c>
      <c r="D180" s="191" t="s">
        <v>147</v>
      </c>
      <c r="E180" s="192" t="s">
        <v>319</v>
      </c>
      <c r="F180" s="193" t="s">
        <v>320</v>
      </c>
      <c r="G180" s="194" t="s">
        <v>271</v>
      </c>
      <c r="H180" s="195">
        <v>12.96</v>
      </c>
      <c r="I180" s="196"/>
      <c r="J180" s="197">
        <f>ROUND(I180*H180,2)</f>
        <v>0</v>
      </c>
      <c r="K180" s="193" t="s">
        <v>151</v>
      </c>
      <c r="L180" s="58"/>
      <c r="M180" s="198" t="s">
        <v>21</v>
      </c>
      <c r="N180" s="199" t="s">
        <v>47</v>
      </c>
      <c r="O180" s="39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AR180" s="21" t="s">
        <v>152</v>
      </c>
      <c r="AT180" s="21" t="s">
        <v>147</v>
      </c>
      <c r="AU180" s="21" t="s">
        <v>86</v>
      </c>
      <c r="AY180" s="21" t="s">
        <v>145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21" t="s">
        <v>84</v>
      </c>
      <c r="BK180" s="202">
        <f>ROUND(I180*H180,2)</f>
        <v>0</v>
      </c>
      <c r="BL180" s="21" t="s">
        <v>152</v>
      </c>
      <c r="BM180" s="21" t="s">
        <v>321</v>
      </c>
    </row>
    <row r="181" spans="2:65" s="1" customFormat="1" ht="24">
      <c r="B181" s="38"/>
      <c r="C181" s="60"/>
      <c r="D181" s="203" t="s">
        <v>154</v>
      </c>
      <c r="E181" s="60"/>
      <c r="F181" s="204" t="s">
        <v>322</v>
      </c>
      <c r="G181" s="60"/>
      <c r="H181" s="60"/>
      <c r="I181" s="161"/>
      <c r="J181" s="60"/>
      <c r="K181" s="60"/>
      <c r="L181" s="58"/>
      <c r="M181" s="205"/>
      <c r="N181" s="39"/>
      <c r="O181" s="39"/>
      <c r="P181" s="39"/>
      <c r="Q181" s="39"/>
      <c r="R181" s="39"/>
      <c r="S181" s="39"/>
      <c r="T181" s="75"/>
      <c r="AT181" s="21" t="s">
        <v>154</v>
      </c>
      <c r="AU181" s="21" t="s">
        <v>86</v>
      </c>
    </row>
    <row r="182" spans="2:65" s="10" customFormat="1" ht="37.35" customHeight="1">
      <c r="B182" s="174"/>
      <c r="C182" s="175"/>
      <c r="D182" s="176" t="s">
        <v>75</v>
      </c>
      <c r="E182" s="177" t="s">
        <v>323</v>
      </c>
      <c r="F182" s="177" t="s">
        <v>324</v>
      </c>
      <c r="G182" s="175"/>
      <c r="H182" s="175"/>
      <c r="I182" s="178"/>
      <c r="J182" s="179">
        <f>BK182</f>
        <v>0</v>
      </c>
      <c r="K182" s="175"/>
      <c r="L182" s="180"/>
      <c r="M182" s="181"/>
      <c r="N182" s="182"/>
      <c r="O182" s="182"/>
      <c r="P182" s="183">
        <f>P183+P186</f>
        <v>0</v>
      </c>
      <c r="Q182" s="182"/>
      <c r="R182" s="183">
        <f>R183+R186</f>
        <v>0</v>
      </c>
      <c r="S182" s="182"/>
      <c r="T182" s="184">
        <f>T183+T186</f>
        <v>0</v>
      </c>
      <c r="AR182" s="185" t="s">
        <v>172</v>
      </c>
      <c r="AT182" s="186" t="s">
        <v>75</v>
      </c>
      <c r="AU182" s="186" t="s">
        <v>76</v>
      </c>
      <c r="AY182" s="185" t="s">
        <v>145</v>
      </c>
      <c r="BK182" s="187">
        <f>BK183+BK186</f>
        <v>0</v>
      </c>
    </row>
    <row r="183" spans="2:65" s="10" customFormat="1" ht="19.95" customHeight="1">
      <c r="B183" s="174"/>
      <c r="C183" s="175"/>
      <c r="D183" s="188" t="s">
        <v>75</v>
      </c>
      <c r="E183" s="189" t="s">
        <v>325</v>
      </c>
      <c r="F183" s="189" t="s">
        <v>326</v>
      </c>
      <c r="G183" s="175"/>
      <c r="H183" s="175"/>
      <c r="I183" s="178"/>
      <c r="J183" s="190">
        <f>BK183</f>
        <v>0</v>
      </c>
      <c r="K183" s="175"/>
      <c r="L183" s="180"/>
      <c r="M183" s="181"/>
      <c r="N183" s="182"/>
      <c r="O183" s="182"/>
      <c r="P183" s="183">
        <f>SUM(P184:P185)</f>
        <v>0</v>
      </c>
      <c r="Q183" s="182"/>
      <c r="R183" s="183">
        <f>SUM(R184:R185)</f>
        <v>0</v>
      </c>
      <c r="S183" s="182"/>
      <c r="T183" s="184">
        <f>SUM(T184:T185)</f>
        <v>0</v>
      </c>
      <c r="AR183" s="185" t="s">
        <v>172</v>
      </c>
      <c r="AT183" s="186" t="s">
        <v>75</v>
      </c>
      <c r="AU183" s="186" t="s">
        <v>84</v>
      </c>
      <c r="AY183" s="185" t="s">
        <v>145</v>
      </c>
      <c r="BK183" s="187">
        <f>SUM(BK184:BK185)</f>
        <v>0</v>
      </c>
    </row>
    <row r="184" spans="2:65" s="1" customFormat="1" ht="22.5" customHeight="1">
      <c r="B184" s="38"/>
      <c r="C184" s="191" t="s">
        <v>327</v>
      </c>
      <c r="D184" s="191" t="s">
        <v>147</v>
      </c>
      <c r="E184" s="192" t="s">
        <v>328</v>
      </c>
      <c r="F184" s="193" t="s">
        <v>329</v>
      </c>
      <c r="G184" s="194" t="s">
        <v>330</v>
      </c>
      <c r="H184" s="195">
        <v>1</v>
      </c>
      <c r="I184" s="196"/>
      <c r="J184" s="197">
        <f>ROUND(I184*H184,2)</f>
        <v>0</v>
      </c>
      <c r="K184" s="193" t="s">
        <v>151</v>
      </c>
      <c r="L184" s="58"/>
      <c r="M184" s="198" t="s">
        <v>21</v>
      </c>
      <c r="N184" s="199" t="s">
        <v>47</v>
      </c>
      <c r="O184" s="39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AR184" s="21" t="s">
        <v>331</v>
      </c>
      <c r="AT184" s="21" t="s">
        <v>147</v>
      </c>
      <c r="AU184" s="21" t="s">
        <v>86</v>
      </c>
      <c r="AY184" s="21" t="s">
        <v>145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21" t="s">
        <v>84</v>
      </c>
      <c r="BK184" s="202">
        <f>ROUND(I184*H184,2)</f>
        <v>0</v>
      </c>
      <c r="BL184" s="21" t="s">
        <v>331</v>
      </c>
      <c r="BM184" s="21" t="s">
        <v>332</v>
      </c>
    </row>
    <row r="185" spans="2:65" s="1" customFormat="1" ht="24">
      <c r="B185" s="38"/>
      <c r="C185" s="60"/>
      <c r="D185" s="203" t="s">
        <v>154</v>
      </c>
      <c r="E185" s="60"/>
      <c r="F185" s="204" t="s">
        <v>333</v>
      </c>
      <c r="G185" s="60"/>
      <c r="H185" s="60"/>
      <c r="I185" s="161"/>
      <c r="J185" s="60"/>
      <c r="K185" s="60"/>
      <c r="L185" s="58"/>
      <c r="M185" s="205"/>
      <c r="N185" s="39"/>
      <c r="O185" s="39"/>
      <c r="P185" s="39"/>
      <c r="Q185" s="39"/>
      <c r="R185" s="39"/>
      <c r="S185" s="39"/>
      <c r="T185" s="75"/>
      <c r="AT185" s="21" t="s">
        <v>154</v>
      </c>
      <c r="AU185" s="21" t="s">
        <v>86</v>
      </c>
    </row>
    <row r="186" spans="2:65" s="10" customFormat="1" ht="29.85" customHeight="1">
      <c r="B186" s="174"/>
      <c r="C186" s="175"/>
      <c r="D186" s="188" t="s">
        <v>75</v>
      </c>
      <c r="E186" s="189" t="s">
        <v>334</v>
      </c>
      <c r="F186" s="189" t="s">
        <v>335</v>
      </c>
      <c r="G186" s="175"/>
      <c r="H186" s="175"/>
      <c r="I186" s="178"/>
      <c r="J186" s="190">
        <f>BK186</f>
        <v>0</v>
      </c>
      <c r="K186" s="175"/>
      <c r="L186" s="180"/>
      <c r="M186" s="181"/>
      <c r="N186" s="182"/>
      <c r="O186" s="182"/>
      <c r="P186" s="183">
        <f>SUM(P187:P189)</f>
        <v>0</v>
      </c>
      <c r="Q186" s="182"/>
      <c r="R186" s="183">
        <f>SUM(R187:R189)</f>
        <v>0</v>
      </c>
      <c r="S186" s="182"/>
      <c r="T186" s="184">
        <f>SUM(T187:T189)</f>
        <v>0</v>
      </c>
      <c r="AR186" s="185" t="s">
        <v>172</v>
      </c>
      <c r="AT186" s="186" t="s">
        <v>75</v>
      </c>
      <c r="AU186" s="186" t="s">
        <v>84</v>
      </c>
      <c r="AY186" s="185" t="s">
        <v>145</v>
      </c>
      <c r="BK186" s="187">
        <f>SUM(BK187:BK189)</f>
        <v>0</v>
      </c>
    </row>
    <row r="187" spans="2:65" s="1" customFormat="1" ht="31.5" customHeight="1">
      <c r="B187" s="38"/>
      <c r="C187" s="191" t="s">
        <v>336</v>
      </c>
      <c r="D187" s="191" t="s">
        <v>147</v>
      </c>
      <c r="E187" s="192" t="s">
        <v>337</v>
      </c>
      <c r="F187" s="193" t="s">
        <v>338</v>
      </c>
      <c r="G187" s="194" t="s">
        <v>339</v>
      </c>
      <c r="H187" s="195">
        <v>200</v>
      </c>
      <c r="I187" s="196"/>
      <c r="J187" s="197">
        <f>ROUND(I187*H187,2)</f>
        <v>0</v>
      </c>
      <c r="K187" s="193" t="s">
        <v>21</v>
      </c>
      <c r="L187" s="58"/>
      <c r="M187" s="198" t="s">
        <v>21</v>
      </c>
      <c r="N187" s="199" t="s">
        <v>47</v>
      </c>
      <c r="O187" s="39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AR187" s="21" t="s">
        <v>331</v>
      </c>
      <c r="AT187" s="21" t="s">
        <v>147</v>
      </c>
      <c r="AU187" s="21" t="s">
        <v>86</v>
      </c>
      <c r="AY187" s="21" t="s">
        <v>145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21" t="s">
        <v>84</v>
      </c>
      <c r="BK187" s="202">
        <f>ROUND(I187*H187,2)</f>
        <v>0</v>
      </c>
      <c r="BL187" s="21" t="s">
        <v>331</v>
      </c>
      <c r="BM187" s="21" t="s">
        <v>340</v>
      </c>
    </row>
    <row r="188" spans="2:65" s="1" customFormat="1" ht="24">
      <c r="B188" s="38"/>
      <c r="C188" s="60"/>
      <c r="D188" s="203" t="s">
        <v>154</v>
      </c>
      <c r="E188" s="60"/>
      <c r="F188" s="204" t="s">
        <v>338</v>
      </c>
      <c r="G188" s="60"/>
      <c r="H188" s="60"/>
      <c r="I188" s="161"/>
      <c r="J188" s="60"/>
      <c r="K188" s="60"/>
      <c r="L188" s="58"/>
      <c r="M188" s="205"/>
      <c r="N188" s="39"/>
      <c r="O188" s="39"/>
      <c r="P188" s="39"/>
      <c r="Q188" s="39"/>
      <c r="R188" s="39"/>
      <c r="S188" s="39"/>
      <c r="T188" s="75"/>
      <c r="AT188" s="21" t="s">
        <v>154</v>
      </c>
      <c r="AU188" s="21" t="s">
        <v>86</v>
      </c>
    </row>
    <row r="189" spans="2:65" s="11" customFormat="1">
      <c r="B189" s="206"/>
      <c r="C189" s="207"/>
      <c r="D189" s="203" t="s">
        <v>156</v>
      </c>
      <c r="E189" s="218" t="s">
        <v>21</v>
      </c>
      <c r="F189" s="219" t="s">
        <v>341</v>
      </c>
      <c r="G189" s="207"/>
      <c r="H189" s="220">
        <v>200</v>
      </c>
      <c r="I189" s="212"/>
      <c r="J189" s="207"/>
      <c r="K189" s="207"/>
      <c r="L189" s="213"/>
      <c r="M189" s="222"/>
      <c r="N189" s="223"/>
      <c r="O189" s="223"/>
      <c r="P189" s="223"/>
      <c r="Q189" s="223"/>
      <c r="R189" s="223"/>
      <c r="S189" s="223"/>
      <c r="T189" s="224"/>
      <c r="AT189" s="217" t="s">
        <v>156</v>
      </c>
      <c r="AU189" s="217" t="s">
        <v>86</v>
      </c>
      <c r="AV189" s="11" t="s">
        <v>86</v>
      </c>
      <c r="AW189" s="11" t="s">
        <v>39</v>
      </c>
      <c r="AX189" s="11" t="s">
        <v>84</v>
      </c>
      <c r="AY189" s="217" t="s">
        <v>145</v>
      </c>
    </row>
    <row r="190" spans="2:65" s="1" customFormat="1" ht="6.9" customHeight="1">
      <c r="B190" s="53"/>
      <c r="C190" s="54"/>
      <c r="D190" s="54"/>
      <c r="E190" s="54"/>
      <c r="F190" s="54"/>
      <c r="G190" s="54"/>
      <c r="H190" s="54"/>
      <c r="I190" s="137"/>
      <c r="J190" s="54"/>
      <c r="K190" s="54"/>
      <c r="L190" s="58"/>
    </row>
  </sheetData>
  <sheetProtection password="CC35" sheet="1" objects="1" scenarios="1" formatCells="0" formatColumns="0" formatRows="0" sort="0" autoFilter="0"/>
  <autoFilter ref="C83:K189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04"/>
  <sheetViews>
    <sheetView showGridLines="0" workbookViewId="0">
      <pane ySplit="1" topLeftCell="A204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103</v>
      </c>
      <c r="G1" s="357" t="s">
        <v>104</v>
      </c>
      <c r="H1" s="357"/>
      <c r="I1" s="112"/>
      <c r="J1" s="111" t="s">
        <v>105</v>
      </c>
      <c r="K1" s="110" t="s">
        <v>106</v>
      </c>
      <c r="L1" s="111" t="s">
        <v>107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21" t="s">
        <v>89</v>
      </c>
      <c r="AZ2" s="113" t="s">
        <v>342</v>
      </c>
      <c r="BA2" s="113" t="s">
        <v>343</v>
      </c>
      <c r="BB2" s="113" t="s">
        <v>21</v>
      </c>
      <c r="BC2" s="113" t="s">
        <v>344</v>
      </c>
      <c r="BD2" s="113" t="s">
        <v>86</v>
      </c>
    </row>
    <row r="3" spans="1:70" ht="6.9" customHeight="1">
      <c r="B3" s="22"/>
      <c r="C3" s="23"/>
      <c r="D3" s="23"/>
      <c r="E3" s="23"/>
      <c r="F3" s="23"/>
      <c r="G3" s="23"/>
      <c r="H3" s="23"/>
      <c r="I3" s="114"/>
      <c r="J3" s="23"/>
      <c r="K3" s="24"/>
      <c r="AT3" s="21" t="s">
        <v>86</v>
      </c>
      <c r="AZ3" s="113" t="s">
        <v>345</v>
      </c>
      <c r="BA3" s="113" t="s">
        <v>346</v>
      </c>
      <c r="BB3" s="113" t="s">
        <v>21</v>
      </c>
      <c r="BC3" s="113" t="s">
        <v>347</v>
      </c>
      <c r="BD3" s="113" t="s">
        <v>86</v>
      </c>
    </row>
    <row r="4" spans="1:70" ht="36.9" customHeight="1">
      <c r="B4" s="25"/>
      <c r="C4" s="26"/>
      <c r="D4" s="27" t="s">
        <v>113</v>
      </c>
      <c r="E4" s="26"/>
      <c r="F4" s="26"/>
      <c r="G4" s="26"/>
      <c r="H4" s="26"/>
      <c r="I4" s="115"/>
      <c r="J4" s="26"/>
      <c r="K4" s="28"/>
      <c r="M4" s="29" t="s">
        <v>12</v>
      </c>
      <c r="AT4" s="21" t="s">
        <v>6</v>
      </c>
      <c r="AZ4" s="113" t="s">
        <v>348</v>
      </c>
      <c r="BA4" s="113" t="s">
        <v>349</v>
      </c>
      <c r="BB4" s="113" t="s">
        <v>21</v>
      </c>
      <c r="BC4" s="113" t="s">
        <v>350</v>
      </c>
      <c r="BD4" s="113" t="s">
        <v>86</v>
      </c>
    </row>
    <row r="5" spans="1:70" ht="6.9" customHeight="1">
      <c r="B5" s="25"/>
      <c r="C5" s="26"/>
      <c r="D5" s="26"/>
      <c r="E5" s="26"/>
      <c r="F5" s="26"/>
      <c r="G5" s="26"/>
      <c r="H5" s="26"/>
      <c r="I5" s="115"/>
      <c r="J5" s="26"/>
      <c r="K5" s="28"/>
      <c r="AZ5" s="113" t="s">
        <v>351</v>
      </c>
      <c r="BA5" s="113" t="s">
        <v>352</v>
      </c>
      <c r="BB5" s="113" t="s">
        <v>21</v>
      </c>
      <c r="BC5" s="113" t="s">
        <v>353</v>
      </c>
      <c r="BD5" s="113" t="s">
        <v>86</v>
      </c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5"/>
      <c r="J6" s="26"/>
      <c r="K6" s="28"/>
      <c r="AZ6" s="113" t="s">
        <v>354</v>
      </c>
      <c r="BA6" s="113" t="s">
        <v>355</v>
      </c>
      <c r="BB6" s="113" t="s">
        <v>21</v>
      </c>
      <c r="BC6" s="113" t="s">
        <v>356</v>
      </c>
      <c r="BD6" s="113" t="s">
        <v>86</v>
      </c>
    </row>
    <row r="7" spans="1:70" ht="22.5" customHeight="1">
      <c r="B7" s="25"/>
      <c r="C7" s="26"/>
      <c r="D7" s="26"/>
      <c r="E7" s="358" t="str">
        <f>'Rekapitulace stavby'!K6</f>
        <v>Parkoviště a propojovací komunikace ulice Radniční a ulice Hranická v Odrách</v>
      </c>
      <c r="F7" s="359"/>
      <c r="G7" s="359"/>
      <c r="H7" s="359"/>
      <c r="I7" s="115"/>
      <c r="J7" s="26"/>
      <c r="K7" s="28"/>
      <c r="AZ7" s="113" t="s">
        <v>357</v>
      </c>
      <c r="BA7" s="113" t="s">
        <v>358</v>
      </c>
      <c r="BB7" s="113" t="s">
        <v>21</v>
      </c>
      <c r="BC7" s="113" t="s">
        <v>359</v>
      </c>
      <c r="BD7" s="113" t="s">
        <v>86</v>
      </c>
    </row>
    <row r="8" spans="1:70" s="1" customFormat="1" ht="13.2">
      <c r="B8" s="38"/>
      <c r="C8" s="39"/>
      <c r="D8" s="34" t="s">
        <v>114</v>
      </c>
      <c r="E8" s="39"/>
      <c r="F8" s="39"/>
      <c r="G8" s="39"/>
      <c r="H8" s="39"/>
      <c r="I8" s="116"/>
      <c r="J8" s="39"/>
      <c r="K8" s="42"/>
      <c r="AZ8" s="113" t="s">
        <v>360</v>
      </c>
      <c r="BA8" s="113" t="s">
        <v>361</v>
      </c>
      <c r="BB8" s="113" t="s">
        <v>21</v>
      </c>
      <c r="BC8" s="113" t="s">
        <v>362</v>
      </c>
      <c r="BD8" s="113" t="s">
        <v>86</v>
      </c>
    </row>
    <row r="9" spans="1:70" s="1" customFormat="1" ht="36.9" customHeight="1">
      <c r="B9" s="38"/>
      <c r="C9" s="39"/>
      <c r="D9" s="39"/>
      <c r="E9" s="360" t="s">
        <v>363</v>
      </c>
      <c r="F9" s="361"/>
      <c r="G9" s="361"/>
      <c r="H9" s="361"/>
      <c r="I9" s="116"/>
      <c r="J9" s="39"/>
      <c r="K9" s="42"/>
      <c r="AZ9" s="113" t="s">
        <v>364</v>
      </c>
      <c r="BA9" s="113" t="s">
        <v>365</v>
      </c>
      <c r="BB9" s="113" t="s">
        <v>21</v>
      </c>
      <c r="BC9" s="113" t="s">
        <v>366</v>
      </c>
      <c r="BD9" s="113" t="s">
        <v>86</v>
      </c>
    </row>
    <row r="10" spans="1:70" s="1" customFormat="1">
      <c r="B10" s="38"/>
      <c r="C10" s="39"/>
      <c r="D10" s="39"/>
      <c r="E10" s="39"/>
      <c r="F10" s="39"/>
      <c r="G10" s="39"/>
      <c r="H10" s="39"/>
      <c r="I10" s="116"/>
      <c r="J10" s="39"/>
      <c r="K10" s="42"/>
      <c r="AZ10" s="113" t="s">
        <v>367</v>
      </c>
      <c r="BA10" s="113" t="s">
        <v>368</v>
      </c>
      <c r="BB10" s="113" t="s">
        <v>21</v>
      </c>
      <c r="BC10" s="113" t="s">
        <v>369</v>
      </c>
      <c r="BD10" s="113" t="s">
        <v>86</v>
      </c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7" t="s">
        <v>22</v>
      </c>
      <c r="J11" s="32" t="s">
        <v>21</v>
      </c>
      <c r="K11" s="42"/>
      <c r="AZ11" s="113" t="s">
        <v>370</v>
      </c>
      <c r="BA11" s="113" t="s">
        <v>368</v>
      </c>
      <c r="BB11" s="113" t="s">
        <v>21</v>
      </c>
      <c r="BC11" s="113" t="s">
        <v>371</v>
      </c>
      <c r="BD11" s="113" t="s">
        <v>86</v>
      </c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7" t="s">
        <v>25</v>
      </c>
      <c r="J12" s="118" t="str">
        <f>'Rekapitulace stavby'!AN8</f>
        <v>2. 10. 2018</v>
      </c>
      <c r="K12" s="42"/>
      <c r="AZ12" s="113" t="s">
        <v>372</v>
      </c>
      <c r="BA12" s="113" t="s">
        <v>373</v>
      </c>
      <c r="BB12" s="113" t="s">
        <v>21</v>
      </c>
      <c r="BC12" s="113" t="s">
        <v>374</v>
      </c>
      <c r="BD12" s="113" t="s">
        <v>86</v>
      </c>
    </row>
    <row r="13" spans="1:70" s="1" customFormat="1" ht="10.95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  <c r="AZ13" s="113" t="s">
        <v>375</v>
      </c>
      <c r="BA13" s="113" t="s">
        <v>376</v>
      </c>
      <c r="BB13" s="113" t="s">
        <v>21</v>
      </c>
      <c r="BC13" s="113" t="s">
        <v>377</v>
      </c>
      <c r="BD13" s="113" t="s">
        <v>86</v>
      </c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7" t="s">
        <v>28</v>
      </c>
      <c r="J14" s="32" t="s">
        <v>29</v>
      </c>
      <c r="K14" s="42"/>
      <c r="AZ14" s="113" t="s">
        <v>378</v>
      </c>
      <c r="BA14" s="113" t="s">
        <v>379</v>
      </c>
      <c r="BB14" s="113" t="s">
        <v>21</v>
      </c>
      <c r="BC14" s="113" t="s">
        <v>380</v>
      </c>
      <c r="BD14" s="113" t="s">
        <v>86</v>
      </c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7" t="s">
        <v>31</v>
      </c>
      <c r="J15" s="32" t="s">
        <v>32</v>
      </c>
      <c r="K15" s="42"/>
      <c r="AZ15" s="113" t="s">
        <v>381</v>
      </c>
      <c r="BA15" s="113" t="s">
        <v>382</v>
      </c>
      <c r="BB15" s="113" t="s">
        <v>21</v>
      </c>
      <c r="BC15" s="113" t="s">
        <v>383</v>
      </c>
      <c r="BD15" s="113" t="s">
        <v>86</v>
      </c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  <c r="AZ16" s="113" t="s">
        <v>384</v>
      </c>
      <c r="BA16" s="113" t="s">
        <v>385</v>
      </c>
      <c r="BB16" s="113" t="s">
        <v>21</v>
      </c>
      <c r="BC16" s="113" t="s">
        <v>386</v>
      </c>
      <c r="BD16" s="113" t="s">
        <v>86</v>
      </c>
    </row>
    <row r="17" spans="2:56" s="1" customFormat="1" ht="14.4" customHeight="1">
      <c r="B17" s="38"/>
      <c r="C17" s="39"/>
      <c r="D17" s="34" t="s">
        <v>33</v>
      </c>
      <c r="E17" s="39"/>
      <c r="F17" s="39"/>
      <c r="G17" s="39"/>
      <c r="H17" s="39"/>
      <c r="I17" s="117" t="s">
        <v>28</v>
      </c>
      <c r="J17" s="32" t="str">
        <f>IF('Rekapitulace stavby'!AN13="Vyplň údaj","",IF('Rekapitulace stavby'!AN13="","",'Rekapitulace stavby'!AN13))</f>
        <v/>
      </c>
      <c r="K17" s="42"/>
      <c r="AZ17" s="113" t="s">
        <v>387</v>
      </c>
      <c r="BA17" s="113" t="s">
        <v>388</v>
      </c>
      <c r="BB17" s="113" t="s">
        <v>21</v>
      </c>
      <c r="BC17" s="113" t="s">
        <v>389</v>
      </c>
      <c r="BD17" s="113" t="s">
        <v>86</v>
      </c>
    </row>
    <row r="18" spans="2:56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7" t="s">
        <v>31</v>
      </c>
      <c r="J18" s="32" t="str">
        <f>IF('Rekapitulace stavby'!AN14="Vyplň údaj","",IF('Rekapitulace stavby'!AN14="","",'Rekapitulace stavby'!AN14))</f>
        <v/>
      </c>
      <c r="K18" s="42"/>
      <c r="AZ18" s="113" t="s">
        <v>390</v>
      </c>
      <c r="BA18" s="113" t="s">
        <v>391</v>
      </c>
      <c r="BB18" s="113" t="s">
        <v>21</v>
      </c>
      <c r="BC18" s="113" t="s">
        <v>392</v>
      </c>
      <c r="BD18" s="113" t="s">
        <v>86</v>
      </c>
    </row>
    <row r="19" spans="2:56" s="1" customFormat="1" ht="6.9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56" s="1" customFormat="1" ht="14.4" customHeight="1">
      <c r="B20" s="38"/>
      <c r="C20" s="39"/>
      <c r="D20" s="34" t="s">
        <v>35</v>
      </c>
      <c r="E20" s="39"/>
      <c r="F20" s="39"/>
      <c r="G20" s="39"/>
      <c r="H20" s="39"/>
      <c r="I20" s="117" t="s">
        <v>28</v>
      </c>
      <c r="J20" s="32" t="s">
        <v>36</v>
      </c>
      <c r="K20" s="42"/>
    </row>
    <row r="21" spans="2:56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17" t="s">
        <v>31</v>
      </c>
      <c r="J21" s="32" t="s">
        <v>38</v>
      </c>
      <c r="K21" s="42"/>
    </row>
    <row r="22" spans="2:56" s="1" customFormat="1" ht="6.9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56" s="1" customFormat="1" ht="14.4" customHeight="1">
      <c r="B23" s="38"/>
      <c r="C23" s="39"/>
      <c r="D23" s="34" t="s">
        <v>40</v>
      </c>
      <c r="E23" s="39"/>
      <c r="F23" s="39"/>
      <c r="G23" s="39"/>
      <c r="H23" s="39"/>
      <c r="I23" s="116"/>
      <c r="J23" s="39"/>
      <c r="K23" s="42"/>
    </row>
    <row r="24" spans="2:56" s="6" customFormat="1" ht="22.5" customHeight="1">
      <c r="B24" s="119"/>
      <c r="C24" s="120"/>
      <c r="D24" s="120"/>
      <c r="E24" s="350" t="s">
        <v>21</v>
      </c>
      <c r="F24" s="350"/>
      <c r="G24" s="350"/>
      <c r="H24" s="350"/>
      <c r="I24" s="121"/>
      <c r="J24" s="120"/>
      <c r="K24" s="122"/>
    </row>
    <row r="25" spans="2:56" s="1" customFormat="1" ht="6.9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56" s="1" customFormat="1" ht="6.9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56" s="1" customFormat="1" ht="25.35" customHeight="1">
      <c r="B27" s="38"/>
      <c r="C27" s="39"/>
      <c r="D27" s="125" t="s">
        <v>42</v>
      </c>
      <c r="E27" s="39"/>
      <c r="F27" s="39"/>
      <c r="G27" s="39"/>
      <c r="H27" s="39"/>
      <c r="I27" s="116"/>
      <c r="J27" s="126">
        <f>ROUND(J85,2)</f>
        <v>0</v>
      </c>
      <c r="K27" s="42"/>
    </row>
    <row r="28" spans="2:56" s="1" customFormat="1" ht="6.9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56" s="1" customFormat="1" ht="14.4" customHeight="1">
      <c r="B29" s="38"/>
      <c r="C29" s="39"/>
      <c r="D29" s="39"/>
      <c r="E29" s="39"/>
      <c r="F29" s="43" t="s">
        <v>44</v>
      </c>
      <c r="G29" s="39"/>
      <c r="H29" s="39"/>
      <c r="I29" s="127" t="s">
        <v>43</v>
      </c>
      <c r="J29" s="43" t="s">
        <v>45</v>
      </c>
      <c r="K29" s="42"/>
    </row>
    <row r="30" spans="2:56" s="1" customFormat="1" ht="14.4" customHeight="1">
      <c r="B30" s="38"/>
      <c r="C30" s="39"/>
      <c r="D30" s="46" t="s">
        <v>46</v>
      </c>
      <c r="E30" s="46" t="s">
        <v>47</v>
      </c>
      <c r="F30" s="128">
        <f>ROUND(SUM(BE85:BE303), 2)</f>
        <v>0</v>
      </c>
      <c r="G30" s="39"/>
      <c r="H30" s="39"/>
      <c r="I30" s="129">
        <v>0.21</v>
      </c>
      <c r="J30" s="128">
        <f>ROUND(ROUND((SUM(BE85:BE303)), 2)*I30, 2)</f>
        <v>0</v>
      </c>
      <c r="K30" s="42"/>
    </row>
    <row r="31" spans="2:56" s="1" customFormat="1" ht="14.4" customHeight="1">
      <c r="B31" s="38"/>
      <c r="C31" s="39"/>
      <c r="D31" s="39"/>
      <c r="E31" s="46" t="s">
        <v>48</v>
      </c>
      <c r="F31" s="128">
        <f>ROUND(SUM(BF85:BF303), 2)</f>
        <v>0</v>
      </c>
      <c r="G31" s="39"/>
      <c r="H31" s="39"/>
      <c r="I31" s="129">
        <v>0.15</v>
      </c>
      <c r="J31" s="128">
        <f>ROUND(ROUND((SUM(BF85:BF303)), 2)*I31, 2)</f>
        <v>0</v>
      </c>
      <c r="K31" s="42"/>
    </row>
    <row r="32" spans="2:56" s="1" customFormat="1" ht="14.4" hidden="1" customHeight="1">
      <c r="B32" s="38"/>
      <c r="C32" s="39"/>
      <c r="D32" s="39"/>
      <c r="E32" s="46" t="s">
        <v>49</v>
      </c>
      <c r="F32" s="128">
        <f>ROUND(SUM(BG85:BG303),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" hidden="1" customHeight="1">
      <c r="B33" s="38"/>
      <c r="C33" s="39"/>
      <c r="D33" s="39"/>
      <c r="E33" s="46" t="s">
        <v>50</v>
      </c>
      <c r="F33" s="128">
        <f>ROUND(SUM(BH85:BH303),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" hidden="1" customHeight="1">
      <c r="B34" s="38"/>
      <c r="C34" s="39"/>
      <c r="D34" s="39"/>
      <c r="E34" s="46" t="s">
        <v>51</v>
      </c>
      <c r="F34" s="128">
        <f>ROUND(SUM(BI85:BI303),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52</v>
      </c>
      <c r="E36" s="76"/>
      <c r="F36" s="76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" customHeight="1">
      <c r="B42" s="38"/>
      <c r="C42" s="27" t="s">
        <v>116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22.5" customHeight="1">
      <c r="B45" s="38"/>
      <c r="C45" s="39"/>
      <c r="D45" s="39"/>
      <c r="E45" s="358" t="str">
        <f>E7</f>
        <v>Parkoviště a propojovací komunikace ulice Radniční a ulice Hranická v Odrách</v>
      </c>
      <c r="F45" s="359"/>
      <c r="G45" s="359"/>
      <c r="H45" s="359"/>
      <c r="I45" s="116"/>
      <c r="J45" s="39"/>
      <c r="K45" s="42"/>
    </row>
    <row r="46" spans="2:11" s="1" customFormat="1" ht="14.4" customHeight="1">
      <c r="B46" s="38"/>
      <c r="C46" s="34" t="s">
        <v>114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23.25" customHeight="1">
      <c r="B47" s="38"/>
      <c r="C47" s="39"/>
      <c r="D47" s="39"/>
      <c r="E47" s="360" t="str">
        <f>E9</f>
        <v>02 - SO 01 - Komunikace</v>
      </c>
      <c r="F47" s="361"/>
      <c r="G47" s="361"/>
      <c r="H47" s="361"/>
      <c r="I47" s="116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Odry</v>
      </c>
      <c r="G49" s="39"/>
      <c r="H49" s="39"/>
      <c r="I49" s="117" t="s">
        <v>25</v>
      </c>
      <c r="J49" s="118" t="str">
        <f>IF(J12="","",J12)</f>
        <v>2. 10. 2018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7" t="s">
        <v>35</v>
      </c>
      <c r="J51" s="32" t="str">
        <f>E21</f>
        <v>Hydroelko, s.r.o.</v>
      </c>
      <c r="K51" s="42"/>
    </row>
    <row r="52" spans="2:47" s="1" customFormat="1" ht="14.4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16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117</v>
      </c>
      <c r="D54" s="130"/>
      <c r="E54" s="130"/>
      <c r="F54" s="130"/>
      <c r="G54" s="130"/>
      <c r="H54" s="130"/>
      <c r="I54" s="143"/>
      <c r="J54" s="144" t="s">
        <v>118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119</v>
      </c>
      <c r="D56" s="39"/>
      <c r="E56" s="39"/>
      <c r="F56" s="39"/>
      <c r="G56" s="39"/>
      <c r="H56" s="39"/>
      <c r="I56" s="116"/>
      <c r="J56" s="126">
        <f>J85</f>
        <v>0</v>
      </c>
      <c r="K56" s="42"/>
      <c r="AU56" s="21" t="s">
        <v>120</v>
      </c>
    </row>
    <row r="57" spans="2:47" s="7" customFormat="1" ht="24.9" customHeight="1">
      <c r="B57" s="147"/>
      <c r="C57" s="148"/>
      <c r="D57" s="149" t="s">
        <v>121</v>
      </c>
      <c r="E57" s="150"/>
      <c r="F57" s="150"/>
      <c r="G57" s="150"/>
      <c r="H57" s="150"/>
      <c r="I57" s="151"/>
      <c r="J57" s="152">
        <f>J86</f>
        <v>0</v>
      </c>
      <c r="K57" s="153"/>
    </row>
    <row r="58" spans="2:47" s="8" customFormat="1" ht="19.95" customHeight="1">
      <c r="B58" s="154"/>
      <c r="C58" s="155"/>
      <c r="D58" s="156" t="s">
        <v>122</v>
      </c>
      <c r="E58" s="157"/>
      <c r="F58" s="157"/>
      <c r="G58" s="157"/>
      <c r="H58" s="157"/>
      <c r="I58" s="158"/>
      <c r="J58" s="159">
        <f>J87</f>
        <v>0</v>
      </c>
      <c r="K58" s="160"/>
    </row>
    <row r="59" spans="2:47" s="8" customFormat="1" ht="19.95" customHeight="1">
      <c r="B59" s="154"/>
      <c r="C59" s="155"/>
      <c r="D59" s="156" t="s">
        <v>393</v>
      </c>
      <c r="E59" s="157"/>
      <c r="F59" s="157"/>
      <c r="G59" s="157"/>
      <c r="H59" s="157"/>
      <c r="I59" s="158"/>
      <c r="J59" s="159">
        <f>J140</f>
        <v>0</v>
      </c>
      <c r="K59" s="160"/>
    </row>
    <row r="60" spans="2:47" s="8" customFormat="1" ht="19.95" customHeight="1">
      <c r="B60" s="154"/>
      <c r="C60" s="155"/>
      <c r="D60" s="156" t="s">
        <v>394</v>
      </c>
      <c r="E60" s="157"/>
      <c r="F60" s="157"/>
      <c r="G60" s="157"/>
      <c r="H60" s="157"/>
      <c r="I60" s="158"/>
      <c r="J60" s="159">
        <f>J152</f>
        <v>0</v>
      </c>
      <c r="K60" s="160"/>
    </row>
    <row r="61" spans="2:47" s="8" customFormat="1" ht="19.95" customHeight="1">
      <c r="B61" s="154"/>
      <c r="C61" s="155"/>
      <c r="D61" s="156" t="s">
        <v>395</v>
      </c>
      <c r="E61" s="157"/>
      <c r="F61" s="157"/>
      <c r="G61" s="157"/>
      <c r="H61" s="157"/>
      <c r="I61" s="158"/>
      <c r="J61" s="159">
        <f>J215</f>
        <v>0</v>
      </c>
      <c r="K61" s="160"/>
    </row>
    <row r="62" spans="2:47" s="8" customFormat="1" ht="19.95" customHeight="1">
      <c r="B62" s="154"/>
      <c r="C62" s="155"/>
      <c r="D62" s="156" t="s">
        <v>123</v>
      </c>
      <c r="E62" s="157"/>
      <c r="F62" s="157"/>
      <c r="G62" s="157"/>
      <c r="H62" s="157"/>
      <c r="I62" s="158"/>
      <c r="J62" s="159">
        <f>J219</f>
        <v>0</v>
      </c>
      <c r="K62" s="160"/>
    </row>
    <row r="63" spans="2:47" s="8" customFormat="1" ht="19.95" customHeight="1">
      <c r="B63" s="154"/>
      <c r="C63" s="155"/>
      <c r="D63" s="156" t="s">
        <v>125</v>
      </c>
      <c r="E63" s="157"/>
      <c r="F63" s="157"/>
      <c r="G63" s="157"/>
      <c r="H63" s="157"/>
      <c r="I63" s="158"/>
      <c r="J63" s="159">
        <f>J285</f>
        <v>0</v>
      </c>
      <c r="K63" s="160"/>
    </row>
    <row r="64" spans="2:47" s="7" customFormat="1" ht="24.9" customHeight="1">
      <c r="B64" s="147"/>
      <c r="C64" s="148"/>
      <c r="D64" s="149" t="s">
        <v>396</v>
      </c>
      <c r="E64" s="150"/>
      <c r="F64" s="150"/>
      <c r="G64" s="150"/>
      <c r="H64" s="150"/>
      <c r="I64" s="151"/>
      <c r="J64" s="152">
        <f>J290</f>
        <v>0</v>
      </c>
      <c r="K64" s="153"/>
    </row>
    <row r="65" spans="2:12" s="8" customFormat="1" ht="19.95" customHeight="1">
      <c r="B65" s="154"/>
      <c r="C65" s="155"/>
      <c r="D65" s="156" t="s">
        <v>397</v>
      </c>
      <c r="E65" s="157"/>
      <c r="F65" s="157"/>
      <c r="G65" s="157"/>
      <c r="H65" s="157"/>
      <c r="I65" s="158"/>
      <c r="J65" s="159">
        <f>J291</f>
        <v>0</v>
      </c>
      <c r="K65" s="160"/>
    </row>
    <row r="66" spans="2:12" s="1" customFormat="1" ht="21.75" customHeight="1">
      <c r="B66" s="38"/>
      <c r="C66" s="39"/>
      <c r="D66" s="39"/>
      <c r="E66" s="39"/>
      <c r="F66" s="39"/>
      <c r="G66" s="39"/>
      <c r="H66" s="39"/>
      <c r="I66" s="116"/>
      <c r="J66" s="39"/>
      <c r="K66" s="42"/>
    </row>
    <row r="67" spans="2:12" s="1" customFormat="1" ht="6.9" customHeight="1">
      <c r="B67" s="53"/>
      <c r="C67" s="54"/>
      <c r="D67" s="54"/>
      <c r="E67" s="54"/>
      <c r="F67" s="54"/>
      <c r="G67" s="54"/>
      <c r="H67" s="54"/>
      <c r="I67" s="137"/>
      <c r="J67" s="54"/>
      <c r="K67" s="55"/>
    </row>
    <row r="71" spans="2:12" s="1" customFormat="1" ht="6.9" customHeight="1">
      <c r="B71" s="56"/>
      <c r="C71" s="57"/>
      <c r="D71" s="57"/>
      <c r="E71" s="57"/>
      <c r="F71" s="57"/>
      <c r="G71" s="57"/>
      <c r="H71" s="57"/>
      <c r="I71" s="140"/>
      <c r="J71" s="57"/>
      <c r="K71" s="57"/>
      <c r="L71" s="58"/>
    </row>
    <row r="72" spans="2:12" s="1" customFormat="1" ht="36.9" customHeight="1">
      <c r="B72" s="38"/>
      <c r="C72" s="59" t="s">
        <v>129</v>
      </c>
      <c r="D72" s="60"/>
      <c r="E72" s="60"/>
      <c r="F72" s="60"/>
      <c r="G72" s="60"/>
      <c r="H72" s="60"/>
      <c r="I72" s="161"/>
      <c r="J72" s="60"/>
      <c r="K72" s="60"/>
      <c r="L72" s="58"/>
    </row>
    <row r="73" spans="2:12" s="1" customFormat="1" ht="6.9" customHeight="1">
      <c r="B73" s="38"/>
      <c r="C73" s="60"/>
      <c r="D73" s="60"/>
      <c r="E73" s="60"/>
      <c r="F73" s="60"/>
      <c r="G73" s="60"/>
      <c r="H73" s="60"/>
      <c r="I73" s="161"/>
      <c r="J73" s="60"/>
      <c r="K73" s="60"/>
      <c r="L73" s="58"/>
    </row>
    <row r="74" spans="2:12" s="1" customFormat="1" ht="14.4" customHeight="1">
      <c r="B74" s="38"/>
      <c r="C74" s="62" t="s">
        <v>18</v>
      </c>
      <c r="D74" s="60"/>
      <c r="E74" s="60"/>
      <c r="F74" s="60"/>
      <c r="G74" s="60"/>
      <c r="H74" s="60"/>
      <c r="I74" s="161"/>
      <c r="J74" s="60"/>
      <c r="K74" s="60"/>
      <c r="L74" s="58"/>
    </row>
    <row r="75" spans="2:12" s="1" customFormat="1" ht="22.5" customHeight="1">
      <c r="B75" s="38"/>
      <c r="C75" s="60"/>
      <c r="D75" s="60"/>
      <c r="E75" s="354" t="str">
        <f>E7</f>
        <v>Parkoviště a propojovací komunikace ulice Radniční a ulice Hranická v Odrách</v>
      </c>
      <c r="F75" s="355"/>
      <c r="G75" s="355"/>
      <c r="H75" s="355"/>
      <c r="I75" s="161"/>
      <c r="J75" s="60"/>
      <c r="K75" s="60"/>
      <c r="L75" s="58"/>
    </row>
    <row r="76" spans="2:12" s="1" customFormat="1" ht="14.4" customHeight="1">
      <c r="B76" s="38"/>
      <c r="C76" s="62" t="s">
        <v>114</v>
      </c>
      <c r="D76" s="60"/>
      <c r="E76" s="60"/>
      <c r="F76" s="60"/>
      <c r="G76" s="60"/>
      <c r="H76" s="60"/>
      <c r="I76" s="161"/>
      <c r="J76" s="60"/>
      <c r="K76" s="60"/>
      <c r="L76" s="58"/>
    </row>
    <row r="77" spans="2:12" s="1" customFormat="1" ht="23.25" customHeight="1">
      <c r="B77" s="38"/>
      <c r="C77" s="60"/>
      <c r="D77" s="60"/>
      <c r="E77" s="322" t="str">
        <f>E9</f>
        <v>02 - SO 01 - Komunikace</v>
      </c>
      <c r="F77" s="356"/>
      <c r="G77" s="356"/>
      <c r="H77" s="356"/>
      <c r="I77" s="161"/>
      <c r="J77" s="60"/>
      <c r="K77" s="60"/>
      <c r="L77" s="58"/>
    </row>
    <row r="78" spans="2:12" s="1" customFormat="1" ht="6.9" customHeight="1">
      <c r="B78" s="38"/>
      <c r="C78" s="60"/>
      <c r="D78" s="60"/>
      <c r="E78" s="60"/>
      <c r="F78" s="60"/>
      <c r="G78" s="60"/>
      <c r="H78" s="60"/>
      <c r="I78" s="161"/>
      <c r="J78" s="60"/>
      <c r="K78" s="60"/>
      <c r="L78" s="58"/>
    </row>
    <row r="79" spans="2:12" s="1" customFormat="1" ht="18" customHeight="1">
      <c r="B79" s="38"/>
      <c r="C79" s="62" t="s">
        <v>23</v>
      </c>
      <c r="D79" s="60"/>
      <c r="E79" s="60"/>
      <c r="F79" s="162" t="str">
        <f>F12</f>
        <v>Odry</v>
      </c>
      <c r="G79" s="60"/>
      <c r="H79" s="60"/>
      <c r="I79" s="163" t="s">
        <v>25</v>
      </c>
      <c r="J79" s="70" t="str">
        <f>IF(J12="","",J12)</f>
        <v>2. 10. 2018</v>
      </c>
      <c r="K79" s="60"/>
      <c r="L79" s="58"/>
    </row>
    <row r="80" spans="2:12" s="1" customFormat="1" ht="6.9" customHeight="1">
      <c r="B80" s="38"/>
      <c r="C80" s="60"/>
      <c r="D80" s="60"/>
      <c r="E80" s="60"/>
      <c r="F80" s="60"/>
      <c r="G80" s="60"/>
      <c r="H80" s="60"/>
      <c r="I80" s="161"/>
      <c r="J80" s="60"/>
      <c r="K80" s="60"/>
      <c r="L80" s="58"/>
    </row>
    <row r="81" spans="2:65" s="1" customFormat="1" ht="13.2">
      <c r="B81" s="38"/>
      <c r="C81" s="62" t="s">
        <v>27</v>
      </c>
      <c r="D81" s="60"/>
      <c r="E81" s="60"/>
      <c r="F81" s="162" t="str">
        <f>E15</f>
        <v>Město Odry</v>
      </c>
      <c r="G81" s="60"/>
      <c r="H81" s="60"/>
      <c r="I81" s="163" t="s">
        <v>35</v>
      </c>
      <c r="J81" s="162" t="str">
        <f>E21</f>
        <v>Hydroelko, s.r.o.</v>
      </c>
      <c r="K81" s="60"/>
      <c r="L81" s="58"/>
    </row>
    <row r="82" spans="2:65" s="1" customFormat="1" ht="14.4" customHeight="1">
      <c r="B82" s="38"/>
      <c r="C82" s="62" t="s">
        <v>33</v>
      </c>
      <c r="D82" s="60"/>
      <c r="E82" s="60"/>
      <c r="F82" s="162" t="str">
        <f>IF(E18="","",E18)</f>
        <v/>
      </c>
      <c r="G82" s="60"/>
      <c r="H82" s="60"/>
      <c r="I82" s="161"/>
      <c r="J82" s="60"/>
      <c r="K82" s="60"/>
      <c r="L82" s="58"/>
    </row>
    <row r="83" spans="2:65" s="1" customFormat="1" ht="10.35" customHeight="1">
      <c r="B83" s="38"/>
      <c r="C83" s="60"/>
      <c r="D83" s="60"/>
      <c r="E83" s="60"/>
      <c r="F83" s="60"/>
      <c r="G83" s="60"/>
      <c r="H83" s="60"/>
      <c r="I83" s="161"/>
      <c r="J83" s="60"/>
      <c r="K83" s="60"/>
      <c r="L83" s="58"/>
    </row>
    <row r="84" spans="2:65" s="9" customFormat="1" ht="29.25" customHeight="1">
      <c r="B84" s="164"/>
      <c r="C84" s="165" t="s">
        <v>130</v>
      </c>
      <c r="D84" s="166" t="s">
        <v>61</v>
      </c>
      <c r="E84" s="166" t="s">
        <v>57</v>
      </c>
      <c r="F84" s="166" t="s">
        <v>131</v>
      </c>
      <c r="G84" s="166" t="s">
        <v>132</v>
      </c>
      <c r="H84" s="166" t="s">
        <v>133</v>
      </c>
      <c r="I84" s="167" t="s">
        <v>134</v>
      </c>
      <c r="J84" s="166" t="s">
        <v>118</v>
      </c>
      <c r="K84" s="168" t="s">
        <v>135</v>
      </c>
      <c r="L84" s="169"/>
      <c r="M84" s="78" t="s">
        <v>136</v>
      </c>
      <c r="N84" s="79" t="s">
        <v>46</v>
      </c>
      <c r="O84" s="79" t="s">
        <v>137</v>
      </c>
      <c r="P84" s="79" t="s">
        <v>138</v>
      </c>
      <c r="Q84" s="79" t="s">
        <v>139</v>
      </c>
      <c r="R84" s="79" t="s">
        <v>140</v>
      </c>
      <c r="S84" s="79" t="s">
        <v>141</v>
      </c>
      <c r="T84" s="80" t="s">
        <v>142</v>
      </c>
    </row>
    <row r="85" spans="2:65" s="1" customFormat="1" ht="29.25" customHeight="1">
      <c r="B85" s="38"/>
      <c r="C85" s="84" t="s">
        <v>119</v>
      </c>
      <c r="D85" s="60"/>
      <c r="E85" s="60"/>
      <c r="F85" s="60"/>
      <c r="G85" s="60"/>
      <c r="H85" s="60"/>
      <c r="I85" s="161"/>
      <c r="J85" s="170">
        <f>BK85</f>
        <v>0</v>
      </c>
      <c r="K85" s="60"/>
      <c r="L85" s="58"/>
      <c r="M85" s="81"/>
      <c r="N85" s="82"/>
      <c r="O85" s="82"/>
      <c r="P85" s="171">
        <f>P86+P290</f>
        <v>0</v>
      </c>
      <c r="Q85" s="82"/>
      <c r="R85" s="171">
        <f>R86+R290</f>
        <v>3142.9599297600007</v>
      </c>
      <c r="S85" s="82"/>
      <c r="T85" s="172">
        <f>T86+T290</f>
        <v>0</v>
      </c>
      <c r="AT85" s="21" t="s">
        <v>75</v>
      </c>
      <c r="AU85" s="21" t="s">
        <v>120</v>
      </c>
      <c r="BK85" s="173">
        <f>BK86+BK290</f>
        <v>0</v>
      </c>
    </row>
    <row r="86" spans="2:65" s="10" customFormat="1" ht="37.35" customHeight="1">
      <c r="B86" s="174"/>
      <c r="C86" s="175"/>
      <c r="D86" s="176" t="s">
        <v>75</v>
      </c>
      <c r="E86" s="177" t="s">
        <v>143</v>
      </c>
      <c r="F86" s="177" t="s">
        <v>144</v>
      </c>
      <c r="G86" s="175"/>
      <c r="H86" s="175"/>
      <c r="I86" s="178"/>
      <c r="J86" s="179">
        <f>BK86</f>
        <v>0</v>
      </c>
      <c r="K86" s="175"/>
      <c r="L86" s="180"/>
      <c r="M86" s="181"/>
      <c r="N86" s="182"/>
      <c r="O86" s="182"/>
      <c r="P86" s="183">
        <f>P87+P140+P152+P215+P219+P285</f>
        <v>0</v>
      </c>
      <c r="Q86" s="182"/>
      <c r="R86" s="183">
        <f>R87+R140+R152+R215+R219+R285</f>
        <v>3142.9526852400008</v>
      </c>
      <c r="S86" s="182"/>
      <c r="T86" s="184">
        <f>T87+T140+T152+T215+T219+T285</f>
        <v>0</v>
      </c>
      <c r="AR86" s="185" t="s">
        <v>84</v>
      </c>
      <c r="AT86" s="186" t="s">
        <v>75</v>
      </c>
      <c r="AU86" s="186" t="s">
        <v>76</v>
      </c>
      <c r="AY86" s="185" t="s">
        <v>145</v>
      </c>
      <c r="BK86" s="187">
        <f>BK87+BK140+BK152+BK215+BK219+BK285</f>
        <v>0</v>
      </c>
    </row>
    <row r="87" spans="2:65" s="10" customFormat="1" ht="19.95" customHeight="1">
      <c r="B87" s="174"/>
      <c r="C87" s="175"/>
      <c r="D87" s="188" t="s">
        <v>75</v>
      </c>
      <c r="E87" s="189" t="s">
        <v>84</v>
      </c>
      <c r="F87" s="189" t="s">
        <v>146</v>
      </c>
      <c r="G87" s="175"/>
      <c r="H87" s="175"/>
      <c r="I87" s="178"/>
      <c r="J87" s="190">
        <f>BK87</f>
        <v>0</v>
      </c>
      <c r="K87" s="175"/>
      <c r="L87" s="180"/>
      <c r="M87" s="181"/>
      <c r="N87" s="182"/>
      <c r="O87" s="182"/>
      <c r="P87" s="183">
        <f>SUM(P88:P139)</f>
        <v>0</v>
      </c>
      <c r="Q87" s="182"/>
      <c r="R87" s="183">
        <f>SUM(R88:R139)</f>
        <v>5.1960000000000001E-3</v>
      </c>
      <c r="S87" s="182"/>
      <c r="T87" s="184">
        <f>SUM(T88:T139)</f>
        <v>0</v>
      </c>
      <c r="AR87" s="185" t="s">
        <v>84</v>
      </c>
      <c r="AT87" s="186" t="s">
        <v>75</v>
      </c>
      <c r="AU87" s="186" t="s">
        <v>84</v>
      </c>
      <c r="AY87" s="185" t="s">
        <v>145</v>
      </c>
      <c r="BK87" s="187">
        <f>SUM(BK88:BK139)</f>
        <v>0</v>
      </c>
    </row>
    <row r="88" spans="2:65" s="1" customFormat="1" ht="22.5" customHeight="1">
      <c r="B88" s="38"/>
      <c r="C88" s="191" t="s">
        <v>84</v>
      </c>
      <c r="D88" s="191" t="s">
        <v>147</v>
      </c>
      <c r="E88" s="192" t="s">
        <v>398</v>
      </c>
      <c r="F88" s="193" t="s">
        <v>399</v>
      </c>
      <c r="G88" s="194" t="s">
        <v>188</v>
      </c>
      <c r="H88" s="195">
        <v>172.148</v>
      </c>
      <c r="I88" s="196"/>
      <c r="J88" s="197">
        <f>ROUND(I88*H88,2)</f>
        <v>0</v>
      </c>
      <c r="K88" s="193" t="s">
        <v>151</v>
      </c>
      <c r="L88" s="58"/>
      <c r="M88" s="198" t="s">
        <v>21</v>
      </c>
      <c r="N88" s="199" t="s">
        <v>47</v>
      </c>
      <c r="O88" s="39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AR88" s="21" t="s">
        <v>152</v>
      </c>
      <c r="AT88" s="21" t="s">
        <v>147</v>
      </c>
      <c r="AU88" s="21" t="s">
        <v>86</v>
      </c>
      <c r="AY88" s="21" t="s">
        <v>145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21" t="s">
        <v>84</v>
      </c>
      <c r="BK88" s="202">
        <f>ROUND(I88*H88,2)</f>
        <v>0</v>
      </c>
      <c r="BL88" s="21" t="s">
        <v>152</v>
      </c>
      <c r="BM88" s="21" t="s">
        <v>400</v>
      </c>
    </row>
    <row r="89" spans="2:65" s="1" customFormat="1" ht="24">
      <c r="B89" s="38"/>
      <c r="C89" s="60"/>
      <c r="D89" s="203" t="s">
        <v>154</v>
      </c>
      <c r="E89" s="60"/>
      <c r="F89" s="204" t="s">
        <v>401</v>
      </c>
      <c r="G89" s="60"/>
      <c r="H89" s="60"/>
      <c r="I89" s="161"/>
      <c r="J89" s="60"/>
      <c r="K89" s="60"/>
      <c r="L89" s="58"/>
      <c r="M89" s="205"/>
      <c r="N89" s="39"/>
      <c r="O89" s="39"/>
      <c r="P89" s="39"/>
      <c r="Q89" s="39"/>
      <c r="R89" s="39"/>
      <c r="S89" s="39"/>
      <c r="T89" s="75"/>
      <c r="AT89" s="21" t="s">
        <v>154</v>
      </c>
      <c r="AU89" s="21" t="s">
        <v>86</v>
      </c>
    </row>
    <row r="90" spans="2:65" s="11" customFormat="1">
      <c r="B90" s="206"/>
      <c r="C90" s="207"/>
      <c r="D90" s="208" t="s">
        <v>156</v>
      </c>
      <c r="E90" s="209" t="s">
        <v>21</v>
      </c>
      <c r="F90" s="210" t="s">
        <v>402</v>
      </c>
      <c r="G90" s="207"/>
      <c r="H90" s="211">
        <v>172.148</v>
      </c>
      <c r="I90" s="212"/>
      <c r="J90" s="207"/>
      <c r="K90" s="207"/>
      <c r="L90" s="213"/>
      <c r="M90" s="214"/>
      <c r="N90" s="215"/>
      <c r="O90" s="215"/>
      <c r="P90" s="215"/>
      <c r="Q90" s="215"/>
      <c r="R90" s="215"/>
      <c r="S90" s="215"/>
      <c r="T90" s="216"/>
      <c r="AT90" s="217" t="s">
        <v>156</v>
      </c>
      <c r="AU90" s="217" t="s">
        <v>86</v>
      </c>
      <c r="AV90" s="11" t="s">
        <v>86</v>
      </c>
      <c r="AW90" s="11" t="s">
        <v>39</v>
      </c>
      <c r="AX90" s="11" t="s">
        <v>84</v>
      </c>
      <c r="AY90" s="217" t="s">
        <v>145</v>
      </c>
    </row>
    <row r="91" spans="2:65" s="1" customFormat="1" ht="22.5" customHeight="1">
      <c r="B91" s="38"/>
      <c r="C91" s="191" t="s">
        <v>86</v>
      </c>
      <c r="D91" s="191" t="s">
        <v>147</v>
      </c>
      <c r="E91" s="192" t="s">
        <v>403</v>
      </c>
      <c r="F91" s="193" t="s">
        <v>404</v>
      </c>
      <c r="G91" s="194" t="s">
        <v>188</v>
      </c>
      <c r="H91" s="195">
        <v>1080.454</v>
      </c>
      <c r="I91" s="196"/>
      <c r="J91" s="197">
        <f>ROUND(I91*H91,2)</f>
        <v>0</v>
      </c>
      <c r="K91" s="193" t="s">
        <v>151</v>
      </c>
      <c r="L91" s="58"/>
      <c r="M91" s="198" t="s">
        <v>21</v>
      </c>
      <c r="N91" s="199" t="s">
        <v>47</v>
      </c>
      <c r="O91" s="39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AR91" s="21" t="s">
        <v>152</v>
      </c>
      <c r="AT91" s="21" t="s">
        <v>147</v>
      </c>
      <c r="AU91" s="21" t="s">
        <v>86</v>
      </c>
      <c r="AY91" s="21" t="s">
        <v>145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1" t="s">
        <v>84</v>
      </c>
      <c r="BK91" s="202">
        <f>ROUND(I91*H91,2)</f>
        <v>0</v>
      </c>
      <c r="BL91" s="21" t="s">
        <v>152</v>
      </c>
      <c r="BM91" s="21" t="s">
        <v>405</v>
      </c>
    </row>
    <row r="92" spans="2:65" s="1" customFormat="1" ht="24">
      <c r="B92" s="38"/>
      <c r="C92" s="60"/>
      <c r="D92" s="203" t="s">
        <v>154</v>
      </c>
      <c r="E92" s="60"/>
      <c r="F92" s="204" t="s">
        <v>406</v>
      </c>
      <c r="G92" s="60"/>
      <c r="H92" s="60"/>
      <c r="I92" s="161"/>
      <c r="J92" s="60"/>
      <c r="K92" s="60"/>
      <c r="L92" s="58"/>
      <c r="M92" s="205"/>
      <c r="N92" s="39"/>
      <c r="O92" s="39"/>
      <c r="P92" s="39"/>
      <c r="Q92" s="39"/>
      <c r="R92" s="39"/>
      <c r="S92" s="39"/>
      <c r="T92" s="75"/>
      <c r="AT92" s="21" t="s">
        <v>154</v>
      </c>
      <c r="AU92" s="21" t="s">
        <v>86</v>
      </c>
    </row>
    <row r="93" spans="2:65" s="11" customFormat="1">
      <c r="B93" s="206"/>
      <c r="C93" s="207"/>
      <c r="D93" s="208" t="s">
        <v>156</v>
      </c>
      <c r="E93" s="209" t="s">
        <v>384</v>
      </c>
      <c r="F93" s="210" t="s">
        <v>407</v>
      </c>
      <c r="G93" s="207"/>
      <c r="H93" s="211">
        <v>1080.454</v>
      </c>
      <c r="I93" s="212"/>
      <c r="J93" s="207"/>
      <c r="K93" s="207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156</v>
      </c>
      <c r="AU93" s="217" t="s">
        <v>86</v>
      </c>
      <c r="AV93" s="11" t="s">
        <v>86</v>
      </c>
      <c r="AW93" s="11" t="s">
        <v>39</v>
      </c>
      <c r="AX93" s="11" t="s">
        <v>84</v>
      </c>
      <c r="AY93" s="217" t="s">
        <v>145</v>
      </c>
    </row>
    <row r="94" spans="2:65" s="1" customFormat="1" ht="22.5" customHeight="1">
      <c r="B94" s="38"/>
      <c r="C94" s="191" t="s">
        <v>161</v>
      </c>
      <c r="D94" s="191" t="s">
        <v>147</v>
      </c>
      <c r="E94" s="192" t="s">
        <v>408</v>
      </c>
      <c r="F94" s="193" t="s">
        <v>409</v>
      </c>
      <c r="G94" s="194" t="s">
        <v>188</v>
      </c>
      <c r="H94" s="195">
        <v>1080.454</v>
      </c>
      <c r="I94" s="196"/>
      <c r="J94" s="197">
        <f>ROUND(I94*H94,2)</f>
        <v>0</v>
      </c>
      <c r="K94" s="193" t="s">
        <v>151</v>
      </c>
      <c r="L94" s="58"/>
      <c r="M94" s="198" t="s">
        <v>21</v>
      </c>
      <c r="N94" s="199" t="s">
        <v>47</v>
      </c>
      <c r="O94" s="39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1" t="s">
        <v>152</v>
      </c>
      <c r="AT94" s="21" t="s">
        <v>147</v>
      </c>
      <c r="AU94" s="21" t="s">
        <v>86</v>
      </c>
      <c r="AY94" s="21" t="s">
        <v>145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1" t="s">
        <v>84</v>
      </c>
      <c r="BK94" s="202">
        <f>ROUND(I94*H94,2)</f>
        <v>0</v>
      </c>
      <c r="BL94" s="21" t="s">
        <v>152</v>
      </c>
      <c r="BM94" s="21" t="s">
        <v>410</v>
      </c>
    </row>
    <row r="95" spans="2:65" s="1" customFormat="1" ht="36">
      <c r="B95" s="38"/>
      <c r="C95" s="60"/>
      <c r="D95" s="203" t="s">
        <v>154</v>
      </c>
      <c r="E95" s="60"/>
      <c r="F95" s="204" t="s">
        <v>411</v>
      </c>
      <c r="G95" s="60"/>
      <c r="H95" s="60"/>
      <c r="I95" s="161"/>
      <c r="J95" s="60"/>
      <c r="K95" s="60"/>
      <c r="L95" s="58"/>
      <c r="M95" s="205"/>
      <c r="N95" s="39"/>
      <c r="O95" s="39"/>
      <c r="P95" s="39"/>
      <c r="Q95" s="39"/>
      <c r="R95" s="39"/>
      <c r="S95" s="39"/>
      <c r="T95" s="75"/>
      <c r="AT95" s="21" t="s">
        <v>154</v>
      </c>
      <c r="AU95" s="21" t="s">
        <v>86</v>
      </c>
    </row>
    <row r="96" spans="2:65" s="11" customFormat="1">
      <c r="B96" s="206"/>
      <c r="C96" s="207"/>
      <c r="D96" s="208" t="s">
        <v>156</v>
      </c>
      <c r="E96" s="209" t="s">
        <v>21</v>
      </c>
      <c r="F96" s="210" t="s">
        <v>384</v>
      </c>
      <c r="G96" s="207"/>
      <c r="H96" s="211">
        <v>1080.454</v>
      </c>
      <c r="I96" s="212"/>
      <c r="J96" s="207"/>
      <c r="K96" s="207"/>
      <c r="L96" s="213"/>
      <c r="M96" s="214"/>
      <c r="N96" s="215"/>
      <c r="O96" s="215"/>
      <c r="P96" s="215"/>
      <c r="Q96" s="215"/>
      <c r="R96" s="215"/>
      <c r="S96" s="215"/>
      <c r="T96" s="216"/>
      <c r="AT96" s="217" t="s">
        <v>156</v>
      </c>
      <c r="AU96" s="217" t="s">
        <v>86</v>
      </c>
      <c r="AV96" s="11" t="s">
        <v>86</v>
      </c>
      <c r="AW96" s="11" t="s">
        <v>39</v>
      </c>
      <c r="AX96" s="11" t="s">
        <v>84</v>
      </c>
      <c r="AY96" s="217" t="s">
        <v>145</v>
      </c>
    </row>
    <row r="97" spans="2:65" s="1" customFormat="1" ht="22.5" customHeight="1">
      <c r="B97" s="38"/>
      <c r="C97" s="191" t="s">
        <v>152</v>
      </c>
      <c r="D97" s="191" t="s">
        <v>147</v>
      </c>
      <c r="E97" s="192" t="s">
        <v>412</v>
      </c>
      <c r="F97" s="193" t="s">
        <v>413</v>
      </c>
      <c r="G97" s="194" t="s">
        <v>188</v>
      </c>
      <c r="H97" s="195">
        <v>22.32</v>
      </c>
      <c r="I97" s="196"/>
      <c r="J97" s="197">
        <f>ROUND(I97*H97,2)</f>
        <v>0</v>
      </c>
      <c r="K97" s="193" t="s">
        <v>151</v>
      </c>
      <c r="L97" s="58"/>
      <c r="M97" s="198" t="s">
        <v>21</v>
      </c>
      <c r="N97" s="199" t="s">
        <v>47</v>
      </c>
      <c r="O97" s="39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1" t="s">
        <v>152</v>
      </c>
      <c r="AT97" s="21" t="s">
        <v>147</v>
      </c>
      <c r="AU97" s="21" t="s">
        <v>86</v>
      </c>
      <c r="AY97" s="21" t="s">
        <v>145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1" t="s">
        <v>84</v>
      </c>
      <c r="BK97" s="202">
        <f>ROUND(I97*H97,2)</f>
        <v>0</v>
      </c>
      <c r="BL97" s="21" t="s">
        <v>152</v>
      </c>
      <c r="BM97" s="21" t="s">
        <v>414</v>
      </c>
    </row>
    <row r="98" spans="2:65" s="1" customFormat="1" ht="24">
      <c r="B98" s="38"/>
      <c r="C98" s="60"/>
      <c r="D98" s="203" t="s">
        <v>154</v>
      </c>
      <c r="E98" s="60"/>
      <c r="F98" s="204" t="s">
        <v>415</v>
      </c>
      <c r="G98" s="60"/>
      <c r="H98" s="60"/>
      <c r="I98" s="161"/>
      <c r="J98" s="60"/>
      <c r="K98" s="60"/>
      <c r="L98" s="58"/>
      <c r="M98" s="205"/>
      <c r="N98" s="39"/>
      <c r="O98" s="39"/>
      <c r="P98" s="39"/>
      <c r="Q98" s="39"/>
      <c r="R98" s="39"/>
      <c r="S98" s="39"/>
      <c r="T98" s="75"/>
      <c r="AT98" s="21" t="s">
        <v>154</v>
      </c>
      <c r="AU98" s="21" t="s">
        <v>86</v>
      </c>
    </row>
    <row r="99" spans="2:65" s="11" customFormat="1">
      <c r="B99" s="206"/>
      <c r="C99" s="207"/>
      <c r="D99" s="208" t="s">
        <v>156</v>
      </c>
      <c r="E99" s="209" t="s">
        <v>381</v>
      </c>
      <c r="F99" s="210" t="s">
        <v>416</v>
      </c>
      <c r="G99" s="207"/>
      <c r="H99" s="211">
        <v>22.32</v>
      </c>
      <c r="I99" s="212"/>
      <c r="J99" s="207"/>
      <c r="K99" s="207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156</v>
      </c>
      <c r="AU99" s="217" t="s">
        <v>86</v>
      </c>
      <c r="AV99" s="11" t="s">
        <v>86</v>
      </c>
      <c r="AW99" s="11" t="s">
        <v>39</v>
      </c>
      <c r="AX99" s="11" t="s">
        <v>84</v>
      </c>
      <c r="AY99" s="217" t="s">
        <v>145</v>
      </c>
    </row>
    <row r="100" spans="2:65" s="1" customFormat="1" ht="22.5" customHeight="1">
      <c r="B100" s="38"/>
      <c r="C100" s="191" t="s">
        <v>172</v>
      </c>
      <c r="D100" s="191" t="s">
        <v>147</v>
      </c>
      <c r="E100" s="192" t="s">
        <v>417</v>
      </c>
      <c r="F100" s="193" t="s">
        <v>418</v>
      </c>
      <c r="G100" s="194" t="s">
        <v>188</v>
      </c>
      <c r="H100" s="195">
        <v>22.32</v>
      </c>
      <c r="I100" s="196"/>
      <c r="J100" s="197">
        <f>ROUND(I100*H100,2)</f>
        <v>0</v>
      </c>
      <c r="K100" s="193" t="s">
        <v>151</v>
      </c>
      <c r="L100" s="58"/>
      <c r="M100" s="198" t="s">
        <v>21</v>
      </c>
      <c r="N100" s="199" t="s">
        <v>47</v>
      </c>
      <c r="O100" s="39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1" t="s">
        <v>152</v>
      </c>
      <c r="AT100" s="21" t="s">
        <v>147</v>
      </c>
      <c r="AU100" s="21" t="s">
        <v>86</v>
      </c>
      <c r="AY100" s="21" t="s">
        <v>145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1" t="s">
        <v>84</v>
      </c>
      <c r="BK100" s="202">
        <f>ROUND(I100*H100,2)</f>
        <v>0</v>
      </c>
      <c r="BL100" s="21" t="s">
        <v>152</v>
      </c>
      <c r="BM100" s="21" t="s">
        <v>419</v>
      </c>
    </row>
    <row r="101" spans="2:65" s="1" customFormat="1" ht="24">
      <c r="B101" s="38"/>
      <c r="C101" s="60"/>
      <c r="D101" s="203" t="s">
        <v>154</v>
      </c>
      <c r="E101" s="60"/>
      <c r="F101" s="204" t="s">
        <v>420</v>
      </c>
      <c r="G101" s="60"/>
      <c r="H101" s="60"/>
      <c r="I101" s="161"/>
      <c r="J101" s="60"/>
      <c r="K101" s="60"/>
      <c r="L101" s="58"/>
      <c r="M101" s="205"/>
      <c r="N101" s="39"/>
      <c r="O101" s="39"/>
      <c r="P101" s="39"/>
      <c r="Q101" s="39"/>
      <c r="R101" s="39"/>
      <c r="S101" s="39"/>
      <c r="T101" s="75"/>
      <c r="AT101" s="21" t="s">
        <v>154</v>
      </c>
      <c r="AU101" s="21" t="s">
        <v>86</v>
      </c>
    </row>
    <row r="102" spans="2:65" s="11" customFormat="1">
      <c r="B102" s="206"/>
      <c r="C102" s="207"/>
      <c r="D102" s="208" t="s">
        <v>156</v>
      </c>
      <c r="E102" s="209" t="s">
        <v>21</v>
      </c>
      <c r="F102" s="210" t="s">
        <v>381</v>
      </c>
      <c r="G102" s="207"/>
      <c r="H102" s="211">
        <v>22.32</v>
      </c>
      <c r="I102" s="212"/>
      <c r="J102" s="207"/>
      <c r="K102" s="207"/>
      <c r="L102" s="213"/>
      <c r="M102" s="214"/>
      <c r="N102" s="215"/>
      <c r="O102" s="215"/>
      <c r="P102" s="215"/>
      <c r="Q102" s="215"/>
      <c r="R102" s="215"/>
      <c r="S102" s="215"/>
      <c r="T102" s="216"/>
      <c r="AT102" s="217" t="s">
        <v>156</v>
      </c>
      <c r="AU102" s="217" t="s">
        <v>86</v>
      </c>
      <c r="AV102" s="11" t="s">
        <v>86</v>
      </c>
      <c r="AW102" s="11" t="s">
        <v>39</v>
      </c>
      <c r="AX102" s="11" t="s">
        <v>84</v>
      </c>
      <c r="AY102" s="217" t="s">
        <v>145</v>
      </c>
    </row>
    <row r="103" spans="2:65" s="1" customFormat="1" ht="22.5" customHeight="1">
      <c r="B103" s="38"/>
      <c r="C103" s="191" t="s">
        <v>179</v>
      </c>
      <c r="D103" s="191" t="s">
        <v>147</v>
      </c>
      <c r="E103" s="192" t="s">
        <v>421</v>
      </c>
      <c r="F103" s="193" t="s">
        <v>422</v>
      </c>
      <c r="G103" s="194" t="s">
        <v>188</v>
      </c>
      <c r="H103" s="195">
        <v>22.25</v>
      </c>
      <c r="I103" s="196"/>
      <c r="J103" s="197">
        <f>ROUND(I103*H103,2)</f>
        <v>0</v>
      </c>
      <c r="K103" s="193" t="s">
        <v>151</v>
      </c>
      <c r="L103" s="58"/>
      <c r="M103" s="198" t="s">
        <v>21</v>
      </c>
      <c r="N103" s="199" t="s">
        <v>47</v>
      </c>
      <c r="O103" s="39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1" t="s">
        <v>152</v>
      </c>
      <c r="AT103" s="21" t="s">
        <v>147</v>
      </c>
      <c r="AU103" s="21" t="s">
        <v>86</v>
      </c>
      <c r="AY103" s="21" t="s">
        <v>145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1" t="s">
        <v>84</v>
      </c>
      <c r="BK103" s="202">
        <f>ROUND(I103*H103,2)</f>
        <v>0</v>
      </c>
      <c r="BL103" s="21" t="s">
        <v>152</v>
      </c>
      <c r="BM103" s="21" t="s">
        <v>423</v>
      </c>
    </row>
    <row r="104" spans="2:65" s="1" customFormat="1" ht="36">
      <c r="B104" s="38"/>
      <c r="C104" s="60"/>
      <c r="D104" s="203" t="s">
        <v>154</v>
      </c>
      <c r="E104" s="60"/>
      <c r="F104" s="204" t="s">
        <v>424</v>
      </c>
      <c r="G104" s="60"/>
      <c r="H104" s="60"/>
      <c r="I104" s="161"/>
      <c r="J104" s="60"/>
      <c r="K104" s="60"/>
      <c r="L104" s="58"/>
      <c r="M104" s="205"/>
      <c r="N104" s="39"/>
      <c r="O104" s="39"/>
      <c r="P104" s="39"/>
      <c r="Q104" s="39"/>
      <c r="R104" s="39"/>
      <c r="S104" s="39"/>
      <c r="T104" s="75"/>
      <c r="AT104" s="21" t="s">
        <v>154</v>
      </c>
      <c r="AU104" s="21" t="s">
        <v>86</v>
      </c>
    </row>
    <row r="105" spans="2:65" s="11" customFormat="1">
      <c r="B105" s="206"/>
      <c r="C105" s="207"/>
      <c r="D105" s="208" t="s">
        <v>156</v>
      </c>
      <c r="E105" s="209" t="s">
        <v>387</v>
      </c>
      <c r="F105" s="210" t="s">
        <v>425</v>
      </c>
      <c r="G105" s="207"/>
      <c r="H105" s="211">
        <v>22.25</v>
      </c>
      <c r="I105" s="212"/>
      <c r="J105" s="207"/>
      <c r="K105" s="207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156</v>
      </c>
      <c r="AU105" s="217" t="s">
        <v>86</v>
      </c>
      <c r="AV105" s="11" t="s">
        <v>86</v>
      </c>
      <c r="AW105" s="11" t="s">
        <v>39</v>
      </c>
      <c r="AX105" s="11" t="s">
        <v>84</v>
      </c>
      <c r="AY105" s="217" t="s">
        <v>145</v>
      </c>
    </row>
    <row r="106" spans="2:65" s="1" customFormat="1" ht="31.5" customHeight="1">
      <c r="B106" s="38"/>
      <c r="C106" s="191" t="s">
        <v>185</v>
      </c>
      <c r="D106" s="191" t="s">
        <v>147</v>
      </c>
      <c r="E106" s="192" t="s">
        <v>426</v>
      </c>
      <c r="F106" s="193" t="s">
        <v>427</v>
      </c>
      <c r="G106" s="194" t="s">
        <v>168</v>
      </c>
      <c r="H106" s="195">
        <v>258.89999999999998</v>
      </c>
      <c r="I106" s="196"/>
      <c r="J106" s="197">
        <f>ROUND(I106*H106,2)</f>
        <v>0</v>
      </c>
      <c r="K106" s="193" t="s">
        <v>151</v>
      </c>
      <c r="L106" s="58"/>
      <c r="M106" s="198" t="s">
        <v>21</v>
      </c>
      <c r="N106" s="199" t="s">
        <v>47</v>
      </c>
      <c r="O106" s="39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AR106" s="21" t="s">
        <v>152</v>
      </c>
      <c r="AT106" s="21" t="s">
        <v>147</v>
      </c>
      <c r="AU106" s="21" t="s">
        <v>86</v>
      </c>
      <c r="AY106" s="21" t="s">
        <v>145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1" t="s">
        <v>84</v>
      </c>
      <c r="BK106" s="202">
        <f>ROUND(I106*H106,2)</f>
        <v>0</v>
      </c>
      <c r="BL106" s="21" t="s">
        <v>152</v>
      </c>
      <c r="BM106" s="21" t="s">
        <v>428</v>
      </c>
    </row>
    <row r="107" spans="2:65" s="1" customFormat="1" ht="36">
      <c r="B107" s="38"/>
      <c r="C107" s="60"/>
      <c r="D107" s="203" t="s">
        <v>154</v>
      </c>
      <c r="E107" s="60"/>
      <c r="F107" s="204" t="s">
        <v>429</v>
      </c>
      <c r="G107" s="60"/>
      <c r="H107" s="60"/>
      <c r="I107" s="161"/>
      <c r="J107" s="60"/>
      <c r="K107" s="60"/>
      <c r="L107" s="58"/>
      <c r="M107" s="205"/>
      <c r="N107" s="39"/>
      <c r="O107" s="39"/>
      <c r="P107" s="39"/>
      <c r="Q107" s="39"/>
      <c r="R107" s="39"/>
      <c r="S107" s="39"/>
      <c r="T107" s="75"/>
      <c r="AT107" s="21" t="s">
        <v>154</v>
      </c>
      <c r="AU107" s="21" t="s">
        <v>86</v>
      </c>
    </row>
    <row r="108" spans="2:65" s="11" customFormat="1">
      <c r="B108" s="206"/>
      <c r="C108" s="207"/>
      <c r="D108" s="208" t="s">
        <v>156</v>
      </c>
      <c r="E108" s="209" t="s">
        <v>21</v>
      </c>
      <c r="F108" s="210" t="s">
        <v>430</v>
      </c>
      <c r="G108" s="207"/>
      <c r="H108" s="211">
        <v>258.89999999999998</v>
      </c>
      <c r="I108" s="212"/>
      <c r="J108" s="207"/>
      <c r="K108" s="207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156</v>
      </c>
      <c r="AU108" s="217" t="s">
        <v>86</v>
      </c>
      <c r="AV108" s="11" t="s">
        <v>86</v>
      </c>
      <c r="AW108" s="11" t="s">
        <v>39</v>
      </c>
      <c r="AX108" s="11" t="s">
        <v>84</v>
      </c>
      <c r="AY108" s="217" t="s">
        <v>145</v>
      </c>
    </row>
    <row r="109" spans="2:65" s="1" customFormat="1" ht="22.5" customHeight="1">
      <c r="B109" s="38"/>
      <c r="C109" s="191" t="s">
        <v>192</v>
      </c>
      <c r="D109" s="191" t="s">
        <v>147</v>
      </c>
      <c r="E109" s="192" t="s">
        <v>431</v>
      </c>
      <c r="F109" s="193" t="s">
        <v>432</v>
      </c>
      <c r="G109" s="194" t="s">
        <v>168</v>
      </c>
      <c r="H109" s="195">
        <v>258.89999999999998</v>
      </c>
      <c r="I109" s="196"/>
      <c r="J109" s="197">
        <f>ROUND(I109*H109,2)</f>
        <v>0</v>
      </c>
      <c r="K109" s="193" t="s">
        <v>151</v>
      </c>
      <c r="L109" s="58"/>
      <c r="M109" s="198" t="s">
        <v>21</v>
      </c>
      <c r="N109" s="199" t="s">
        <v>47</v>
      </c>
      <c r="O109" s="39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AR109" s="21" t="s">
        <v>152</v>
      </c>
      <c r="AT109" s="21" t="s">
        <v>147</v>
      </c>
      <c r="AU109" s="21" t="s">
        <v>86</v>
      </c>
      <c r="AY109" s="21" t="s">
        <v>145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1" t="s">
        <v>84</v>
      </c>
      <c r="BK109" s="202">
        <f>ROUND(I109*H109,2)</f>
        <v>0</v>
      </c>
      <c r="BL109" s="21" t="s">
        <v>152</v>
      </c>
      <c r="BM109" s="21" t="s">
        <v>433</v>
      </c>
    </row>
    <row r="110" spans="2:65" s="1" customFormat="1" ht="24">
      <c r="B110" s="38"/>
      <c r="C110" s="60"/>
      <c r="D110" s="203" t="s">
        <v>154</v>
      </c>
      <c r="E110" s="60"/>
      <c r="F110" s="204" t="s">
        <v>434</v>
      </c>
      <c r="G110" s="60"/>
      <c r="H110" s="60"/>
      <c r="I110" s="161"/>
      <c r="J110" s="60"/>
      <c r="K110" s="60"/>
      <c r="L110" s="58"/>
      <c r="M110" s="205"/>
      <c r="N110" s="39"/>
      <c r="O110" s="39"/>
      <c r="P110" s="39"/>
      <c r="Q110" s="39"/>
      <c r="R110" s="39"/>
      <c r="S110" s="39"/>
      <c r="T110" s="75"/>
      <c r="AT110" s="21" t="s">
        <v>154</v>
      </c>
      <c r="AU110" s="21" t="s">
        <v>86</v>
      </c>
    </row>
    <row r="111" spans="2:65" s="11" customFormat="1">
      <c r="B111" s="206"/>
      <c r="C111" s="207"/>
      <c r="D111" s="208" t="s">
        <v>156</v>
      </c>
      <c r="E111" s="209" t="s">
        <v>21</v>
      </c>
      <c r="F111" s="210" t="s">
        <v>430</v>
      </c>
      <c r="G111" s="207"/>
      <c r="H111" s="211">
        <v>258.89999999999998</v>
      </c>
      <c r="I111" s="212"/>
      <c r="J111" s="207"/>
      <c r="K111" s="207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156</v>
      </c>
      <c r="AU111" s="217" t="s">
        <v>86</v>
      </c>
      <c r="AV111" s="11" t="s">
        <v>86</v>
      </c>
      <c r="AW111" s="11" t="s">
        <v>39</v>
      </c>
      <c r="AX111" s="11" t="s">
        <v>84</v>
      </c>
      <c r="AY111" s="217" t="s">
        <v>145</v>
      </c>
    </row>
    <row r="112" spans="2:65" s="1" customFormat="1" ht="22.5" customHeight="1">
      <c r="B112" s="38"/>
      <c r="C112" s="191" t="s">
        <v>198</v>
      </c>
      <c r="D112" s="191" t="s">
        <v>147</v>
      </c>
      <c r="E112" s="192" t="s">
        <v>435</v>
      </c>
      <c r="F112" s="193" t="s">
        <v>436</v>
      </c>
      <c r="G112" s="194" t="s">
        <v>168</v>
      </c>
      <c r="H112" s="195">
        <v>258.89999999999998</v>
      </c>
      <c r="I112" s="196"/>
      <c r="J112" s="197">
        <f>ROUND(I112*H112,2)</f>
        <v>0</v>
      </c>
      <c r="K112" s="193" t="s">
        <v>151</v>
      </c>
      <c r="L112" s="58"/>
      <c r="M112" s="198" t="s">
        <v>21</v>
      </c>
      <c r="N112" s="199" t="s">
        <v>47</v>
      </c>
      <c r="O112" s="39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AR112" s="21" t="s">
        <v>152</v>
      </c>
      <c r="AT112" s="21" t="s">
        <v>147</v>
      </c>
      <c r="AU112" s="21" t="s">
        <v>86</v>
      </c>
      <c r="AY112" s="21" t="s">
        <v>145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1" t="s">
        <v>84</v>
      </c>
      <c r="BK112" s="202">
        <f>ROUND(I112*H112,2)</f>
        <v>0</v>
      </c>
      <c r="BL112" s="21" t="s">
        <v>152</v>
      </c>
      <c r="BM112" s="21" t="s">
        <v>437</v>
      </c>
    </row>
    <row r="113" spans="2:65" s="1" customFormat="1" ht="24">
      <c r="B113" s="38"/>
      <c r="C113" s="60"/>
      <c r="D113" s="203" t="s">
        <v>154</v>
      </c>
      <c r="E113" s="60"/>
      <c r="F113" s="204" t="s">
        <v>438</v>
      </c>
      <c r="G113" s="60"/>
      <c r="H113" s="60"/>
      <c r="I113" s="161"/>
      <c r="J113" s="60"/>
      <c r="K113" s="60"/>
      <c r="L113" s="58"/>
      <c r="M113" s="205"/>
      <c r="N113" s="39"/>
      <c r="O113" s="39"/>
      <c r="P113" s="39"/>
      <c r="Q113" s="39"/>
      <c r="R113" s="39"/>
      <c r="S113" s="39"/>
      <c r="T113" s="75"/>
      <c r="AT113" s="21" t="s">
        <v>154</v>
      </c>
      <c r="AU113" s="21" t="s">
        <v>86</v>
      </c>
    </row>
    <row r="114" spans="2:65" s="11" customFormat="1">
      <c r="B114" s="206"/>
      <c r="C114" s="207"/>
      <c r="D114" s="208" t="s">
        <v>156</v>
      </c>
      <c r="E114" s="209" t="s">
        <v>21</v>
      </c>
      <c r="F114" s="210" t="s">
        <v>430</v>
      </c>
      <c r="G114" s="207"/>
      <c r="H114" s="211">
        <v>258.89999999999998</v>
      </c>
      <c r="I114" s="212"/>
      <c r="J114" s="207"/>
      <c r="K114" s="207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156</v>
      </c>
      <c r="AU114" s="217" t="s">
        <v>86</v>
      </c>
      <c r="AV114" s="11" t="s">
        <v>86</v>
      </c>
      <c r="AW114" s="11" t="s">
        <v>39</v>
      </c>
      <c r="AX114" s="11" t="s">
        <v>84</v>
      </c>
      <c r="AY114" s="217" t="s">
        <v>145</v>
      </c>
    </row>
    <row r="115" spans="2:65" s="1" customFormat="1" ht="22.5" customHeight="1">
      <c r="B115" s="38"/>
      <c r="C115" s="191" t="s">
        <v>203</v>
      </c>
      <c r="D115" s="191" t="s">
        <v>147</v>
      </c>
      <c r="E115" s="192" t="s">
        <v>439</v>
      </c>
      <c r="F115" s="193" t="s">
        <v>440</v>
      </c>
      <c r="G115" s="194" t="s">
        <v>168</v>
      </c>
      <c r="H115" s="195">
        <v>87.5</v>
      </c>
      <c r="I115" s="196"/>
      <c r="J115" s="197">
        <f>ROUND(I115*H115,2)</f>
        <v>0</v>
      </c>
      <c r="K115" s="193" t="s">
        <v>151</v>
      </c>
      <c r="L115" s="58"/>
      <c r="M115" s="198" t="s">
        <v>21</v>
      </c>
      <c r="N115" s="199" t="s">
        <v>47</v>
      </c>
      <c r="O115" s="39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AR115" s="21" t="s">
        <v>152</v>
      </c>
      <c r="AT115" s="21" t="s">
        <v>147</v>
      </c>
      <c r="AU115" s="21" t="s">
        <v>86</v>
      </c>
      <c r="AY115" s="21" t="s">
        <v>145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1" t="s">
        <v>84</v>
      </c>
      <c r="BK115" s="202">
        <f>ROUND(I115*H115,2)</f>
        <v>0</v>
      </c>
      <c r="BL115" s="21" t="s">
        <v>152</v>
      </c>
      <c r="BM115" s="21" t="s">
        <v>441</v>
      </c>
    </row>
    <row r="116" spans="2:65" s="1" customFormat="1" ht="24">
      <c r="B116" s="38"/>
      <c r="C116" s="60"/>
      <c r="D116" s="203" t="s">
        <v>154</v>
      </c>
      <c r="E116" s="60"/>
      <c r="F116" s="204" t="s">
        <v>442</v>
      </c>
      <c r="G116" s="60"/>
      <c r="H116" s="60"/>
      <c r="I116" s="161"/>
      <c r="J116" s="60"/>
      <c r="K116" s="60"/>
      <c r="L116" s="58"/>
      <c r="M116" s="205"/>
      <c r="N116" s="39"/>
      <c r="O116" s="39"/>
      <c r="P116" s="39"/>
      <c r="Q116" s="39"/>
      <c r="R116" s="39"/>
      <c r="S116" s="39"/>
      <c r="T116" s="75"/>
      <c r="AT116" s="21" t="s">
        <v>154</v>
      </c>
      <c r="AU116" s="21" t="s">
        <v>86</v>
      </c>
    </row>
    <row r="117" spans="2:65" s="11" customFormat="1">
      <c r="B117" s="206"/>
      <c r="C117" s="207"/>
      <c r="D117" s="208" t="s">
        <v>156</v>
      </c>
      <c r="E117" s="209" t="s">
        <v>21</v>
      </c>
      <c r="F117" s="210" t="s">
        <v>443</v>
      </c>
      <c r="G117" s="207"/>
      <c r="H117" s="211">
        <v>87.5</v>
      </c>
      <c r="I117" s="212"/>
      <c r="J117" s="207"/>
      <c r="K117" s="207"/>
      <c r="L117" s="213"/>
      <c r="M117" s="214"/>
      <c r="N117" s="215"/>
      <c r="O117" s="215"/>
      <c r="P117" s="215"/>
      <c r="Q117" s="215"/>
      <c r="R117" s="215"/>
      <c r="S117" s="215"/>
      <c r="T117" s="216"/>
      <c r="AT117" s="217" t="s">
        <v>156</v>
      </c>
      <c r="AU117" s="217" t="s">
        <v>86</v>
      </c>
      <c r="AV117" s="11" t="s">
        <v>86</v>
      </c>
      <c r="AW117" s="11" t="s">
        <v>39</v>
      </c>
      <c r="AX117" s="11" t="s">
        <v>84</v>
      </c>
      <c r="AY117" s="217" t="s">
        <v>145</v>
      </c>
    </row>
    <row r="118" spans="2:65" s="1" customFormat="1" ht="22.5" customHeight="1">
      <c r="B118" s="38"/>
      <c r="C118" s="225" t="s">
        <v>208</v>
      </c>
      <c r="D118" s="225" t="s">
        <v>444</v>
      </c>
      <c r="E118" s="226" t="s">
        <v>445</v>
      </c>
      <c r="F118" s="227" t="s">
        <v>446</v>
      </c>
      <c r="G118" s="228" t="s">
        <v>447</v>
      </c>
      <c r="H118" s="229">
        <v>5.1959999999999997</v>
      </c>
      <c r="I118" s="230"/>
      <c r="J118" s="231">
        <f>ROUND(I118*H118,2)</f>
        <v>0</v>
      </c>
      <c r="K118" s="227" t="s">
        <v>151</v>
      </c>
      <c r="L118" s="232"/>
      <c r="M118" s="233" t="s">
        <v>21</v>
      </c>
      <c r="N118" s="234" t="s">
        <v>47</v>
      </c>
      <c r="O118" s="39"/>
      <c r="P118" s="200">
        <f>O118*H118</f>
        <v>0</v>
      </c>
      <c r="Q118" s="200">
        <v>1E-3</v>
      </c>
      <c r="R118" s="200">
        <f>Q118*H118</f>
        <v>5.1960000000000001E-3</v>
      </c>
      <c r="S118" s="200">
        <v>0</v>
      </c>
      <c r="T118" s="201">
        <f>S118*H118</f>
        <v>0</v>
      </c>
      <c r="AR118" s="21" t="s">
        <v>192</v>
      </c>
      <c r="AT118" s="21" t="s">
        <v>444</v>
      </c>
      <c r="AU118" s="21" t="s">
        <v>86</v>
      </c>
      <c r="AY118" s="21" t="s">
        <v>145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1" t="s">
        <v>84</v>
      </c>
      <c r="BK118" s="202">
        <f>ROUND(I118*H118,2)</f>
        <v>0</v>
      </c>
      <c r="BL118" s="21" t="s">
        <v>152</v>
      </c>
      <c r="BM118" s="21" t="s">
        <v>448</v>
      </c>
    </row>
    <row r="119" spans="2:65" s="1" customFormat="1">
      <c r="B119" s="38"/>
      <c r="C119" s="60"/>
      <c r="D119" s="203" t="s">
        <v>154</v>
      </c>
      <c r="E119" s="60"/>
      <c r="F119" s="204" t="s">
        <v>446</v>
      </c>
      <c r="G119" s="60"/>
      <c r="H119" s="60"/>
      <c r="I119" s="161"/>
      <c r="J119" s="60"/>
      <c r="K119" s="60"/>
      <c r="L119" s="58"/>
      <c r="M119" s="205"/>
      <c r="N119" s="39"/>
      <c r="O119" s="39"/>
      <c r="P119" s="39"/>
      <c r="Q119" s="39"/>
      <c r="R119" s="39"/>
      <c r="S119" s="39"/>
      <c r="T119" s="75"/>
      <c r="AT119" s="21" t="s">
        <v>154</v>
      </c>
      <c r="AU119" s="21" t="s">
        <v>86</v>
      </c>
    </row>
    <row r="120" spans="2:65" s="11" customFormat="1">
      <c r="B120" s="206"/>
      <c r="C120" s="207"/>
      <c r="D120" s="203" t="s">
        <v>156</v>
      </c>
      <c r="E120" s="218" t="s">
        <v>21</v>
      </c>
      <c r="F120" s="219" t="s">
        <v>449</v>
      </c>
      <c r="G120" s="207"/>
      <c r="H120" s="220">
        <v>346.4</v>
      </c>
      <c r="I120" s="212"/>
      <c r="J120" s="207"/>
      <c r="K120" s="207"/>
      <c r="L120" s="213"/>
      <c r="M120" s="214"/>
      <c r="N120" s="215"/>
      <c r="O120" s="215"/>
      <c r="P120" s="215"/>
      <c r="Q120" s="215"/>
      <c r="R120" s="215"/>
      <c r="S120" s="215"/>
      <c r="T120" s="216"/>
      <c r="AT120" s="217" t="s">
        <v>156</v>
      </c>
      <c r="AU120" s="217" t="s">
        <v>86</v>
      </c>
      <c r="AV120" s="11" t="s">
        <v>86</v>
      </c>
      <c r="AW120" s="11" t="s">
        <v>39</v>
      </c>
      <c r="AX120" s="11" t="s">
        <v>84</v>
      </c>
      <c r="AY120" s="217" t="s">
        <v>145</v>
      </c>
    </row>
    <row r="121" spans="2:65" s="11" customFormat="1">
      <c r="B121" s="206"/>
      <c r="C121" s="207"/>
      <c r="D121" s="208" t="s">
        <v>156</v>
      </c>
      <c r="E121" s="207"/>
      <c r="F121" s="210" t="s">
        <v>450</v>
      </c>
      <c r="G121" s="207"/>
      <c r="H121" s="211">
        <v>5.1959999999999997</v>
      </c>
      <c r="I121" s="212"/>
      <c r="J121" s="207"/>
      <c r="K121" s="207"/>
      <c r="L121" s="213"/>
      <c r="M121" s="214"/>
      <c r="N121" s="215"/>
      <c r="O121" s="215"/>
      <c r="P121" s="215"/>
      <c r="Q121" s="215"/>
      <c r="R121" s="215"/>
      <c r="S121" s="215"/>
      <c r="T121" s="216"/>
      <c r="AT121" s="217" t="s">
        <v>156</v>
      </c>
      <c r="AU121" s="217" t="s">
        <v>86</v>
      </c>
      <c r="AV121" s="11" t="s">
        <v>86</v>
      </c>
      <c r="AW121" s="11" t="s">
        <v>6</v>
      </c>
      <c r="AX121" s="11" t="s">
        <v>84</v>
      </c>
      <c r="AY121" s="217" t="s">
        <v>145</v>
      </c>
    </row>
    <row r="122" spans="2:65" s="1" customFormat="1" ht="22.5" customHeight="1">
      <c r="B122" s="38"/>
      <c r="C122" s="191" t="s">
        <v>213</v>
      </c>
      <c r="D122" s="191" t="s">
        <v>147</v>
      </c>
      <c r="E122" s="192" t="s">
        <v>451</v>
      </c>
      <c r="F122" s="193" t="s">
        <v>452</v>
      </c>
      <c r="G122" s="194" t="s">
        <v>168</v>
      </c>
      <c r="H122" s="195">
        <v>87.5</v>
      </c>
      <c r="I122" s="196"/>
      <c r="J122" s="197">
        <f>ROUND(I122*H122,2)</f>
        <v>0</v>
      </c>
      <c r="K122" s="193" t="s">
        <v>151</v>
      </c>
      <c r="L122" s="58"/>
      <c r="M122" s="198" t="s">
        <v>21</v>
      </c>
      <c r="N122" s="199" t="s">
        <v>47</v>
      </c>
      <c r="O122" s="39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AR122" s="21" t="s">
        <v>152</v>
      </c>
      <c r="AT122" s="21" t="s">
        <v>147</v>
      </c>
      <c r="AU122" s="21" t="s">
        <v>86</v>
      </c>
      <c r="AY122" s="21" t="s">
        <v>145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1" t="s">
        <v>84</v>
      </c>
      <c r="BK122" s="202">
        <f>ROUND(I122*H122,2)</f>
        <v>0</v>
      </c>
      <c r="BL122" s="21" t="s">
        <v>152</v>
      </c>
      <c r="BM122" s="21" t="s">
        <v>453</v>
      </c>
    </row>
    <row r="123" spans="2:65" s="1" customFormat="1" ht="24">
      <c r="B123" s="38"/>
      <c r="C123" s="60"/>
      <c r="D123" s="203" t="s">
        <v>154</v>
      </c>
      <c r="E123" s="60"/>
      <c r="F123" s="204" t="s">
        <v>454</v>
      </c>
      <c r="G123" s="60"/>
      <c r="H123" s="60"/>
      <c r="I123" s="161"/>
      <c r="J123" s="60"/>
      <c r="K123" s="60"/>
      <c r="L123" s="58"/>
      <c r="M123" s="205"/>
      <c r="N123" s="39"/>
      <c r="O123" s="39"/>
      <c r="P123" s="39"/>
      <c r="Q123" s="39"/>
      <c r="R123" s="39"/>
      <c r="S123" s="39"/>
      <c r="T123" s="75"/>
      <c r="AT123" s="21" t="s">
        <v>154</v>
      </c>
      <c r="AU123" s="21" t="s">
        <v>86</v>
      </c>
    </row>
    <row r="124" spans="2:65" s="11" customFormat="1">
      <c r="B124" s="206"/>
      <c r="C124" s="207"/>
      <c r="D124" s="208" t="s">
        <v>156</v>
      </c>
      <c r="E124" s="209" t="s">
        <v>21</v>
      </c>
      <c r="F124" s="210" t="s">
        <v>443</v>
      </c>
      <c r="G124" s="207"/>
      <c r="H124" s="211">
        <v>87.5</v>
      </c>
      <c r="I124" s="212"/>
      <c r="J124" s="207"/>
      <c r="K124" s="207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156</v>
      </c>
      <c r="AU124" s="217" t="s">
        <v>86</v>
      </c>
      <c r="AV124" s="11" t="s">
        <v>86</v>
      </c>
      <c r="AW124" s="11" t="s">
        <v>39</v>
      </c>
      <c r="AX124" s="11" t="s">
        <v>84</v>
      </c>
      <c r="AY124" s="217" t="s">
        <v>145</v>
      </c>
    </row>
    <row r="125" spans="2:65" s="1" customFormat="1" ht="22.5" customHeight="1">
      <c r="B125" s="38"/>
      <c r="C125" s="191" t="s">
        <v>218</v>
      </c>
      <c r="D125" s="191" t="s">
        <v>147</v>
      </c>
      <c r="E125" s="192" t="s">
        <v>455</v>
      </c>
      <c r="F125" s="193" t="s">
        <v>456</v>
      </c>
      <c r="G125" s="194" t="s">
        <v>168</v>
      </c>
      <c r="H125" s="195">
        <v>1919.01</v>
      </c>
      <c r="I125" s="196"/>
      <c r="J125" s="197">
        <f>ROUND(I125*H125,2)</f>
        <v>0</v>
      </c>
      <c r="K125" s="193" t="s">
        <v>151</v>
      </c>
      <c r="L125" s="58"/>
      <c r="M125" s="198" t="s">
        <v>21</v>
      </c>
      <c r="N125" s="199" t="s">
        <v>47</v>
      </c>
      <c r="O125" s="39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AR125" s="21" t="s">
        <v>152</v>
      </c>
      <c r="AT125" s="21" t="s">
        <v>147</v>
      </c>
      <c r="AU125" s="21" t="s">
        <v>86</v>
      </c>
      <c r="AY125" s="21" t="s">
        <v>145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1" t="s">
        <v>84</v>
      </c>
      <c r="BK125" s="202">
        <f>ROUND(I125*H125,2)</f>
        <v>0</v>
      </c>
      <c r="BL125" s="21" t="s">
        <v>152</v>
      </c>
      <c r="BM125" s="21" t="s">
        <v>457</v>
      </c>
    </row>
    <row r="126" spans="2:65" s="1" customFormat="1">
      <c r="B126" s="38"/>
      <c r="C126" s="60"/>
      <c r="D126" s="203" t="s">
        <v>154</v>
      </c>
      <c r="E126" s="60"/>
      <c r="F126" s="204" t="s">
        <v>458</v>
      </c>
      <c r="G126" s="60"/>
      <c r="H126" s="60"/>
      <c r="I126" s="161"/>
      <c r="J126" s="60"/>
      <c r="K126" s="60"/>
      <c r="L126" s="58"/>
      <c r="M126" s="205"/>
      <c r="N126" s="39"/>
      <c r="O126" s="39"/>
      <c r="P126" s="39"/>
      <c r="Q126" s="39"/>
      <c r="R126" s="39"/>
      <c r="S126" s="39"/>
      <c r="T126" s="75"/>
      <c r="AT126" s="21" t="s">
        <v>154</v>
      </c>
      <c r="AU126" s="21" t="s">
        <v>86</v>
      </c>
    </row>
    <row r="127" spans="2:65" s="11" customFormat="1">
      <c r="B127" s="206"/>
      <c r="C127" s="207"/>
      <c r="D127" s="208" t="s">
        <v>156</v>
      </c>
      <c r="E127" s="209" t="s">
        <v>21</v>
      </c>
      <c r="F127" s="210" t="s">
        <v>459</v>
      </c>
      <c r="G127" s="207"/>
      <c r="H127" s="211">
        <v>1919.01</v>
      </c>
      <c r="I127" s="212"/>
      <c r="J127" s="207"/>
      <c r="K127" s="207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156</v>
      </c>
      <c r="AU127" s="217" t="s">
        <v>86</v>
      </c>
      <c r="AV127" s="11" t="s">
        <v>86</v>
      </c>
      <c r="AW127" s="11" t="s">
        <v>39</v>
      </c>
      <c r="AX127" s="11" t="s">
        <v>84</v>
      </c>
      <c r="AY127" s="217" t="s">
        <v>145</v>
      </c>
    </row>
    <row r="128" spans="2:65" s="1" customFormat="1" ht="22.5" customHeight="1">
      <c r="B128" s="38"/>
      <c r="C128" s="191" t="s">
        <v>223</v>
      </c>
      <c r="D128" s="191" t="s">
        <v>147</v>
      </c>
      <c r="E128" s="192" t="s">
        <v>460</v>
      </c>
      <c r="F128" s="193" t="s">
        <v>461</v>
      </c>
      <c r="G128" s="194" t="s">
        <v>188</v>
      </c>
      <c r="H128" s="195">
        <v>1080.5239999999999</v>
      </c>
      <c r="I128" s="196"/>
      <c r="J128" s="197">
        <f>ROUND(I128*H128,2)</f>
        <v>0</v>
      </c>
      <c r="K128" s="193" t="s">
        <v>151</v>
      </c>
      <c r="L128" s="58"/>
      <c r="M128" s="198" t="s">
        <v>21</v>
      </c>
      <c r="N128" s="199" t="s">
        <v>47</v>
      </c>
      <c r="O128" s="39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AR128" s="21" t="s">
        <v>152</v>
      </c>
      <c r="AT128" s="21" t="s">
        <v>147</v>
      </c>
      <c r="AU128" s="21" t="s">
        <v>86</v>
      </c>
      <c r="AY128" s="21" t="s">
        <v>145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1" t="s">
        <v>84</v>
      </c>
      <c r="BK128" s="202">
        <f>ROUND(I128*H128,2)</f>
        <v>0</v>
      </c>
      <c r="BL128" s="21" t="s">
        <v>152</v>
      </c>
      <c r="BM128" s="21" t="s">
        <v>462</v>
      </c>
    </row>
    <row r="129" spans="2:65" s="1" customFormat="1" ht="36">
      <c r="B129" s="38"/>
      <c r="C129" s="60"/>
      <c r="D129" s="203" t="s">
        <v>154</v>
      </c>
      <c r="E129" s="60"/>
      <c r="F129" s="204" t="s">
        <v>463</v>
      </c>
      <c r="G129" s="60"/>
      <c r="H129" s="60"/>
      <c r="I129" s="161"/>
      <c r="J129" s="60"/>
      <c r="K129" s="60"/>
      <c r="L129" s="58"/>
      <c r="M129" s="205"/>
      <c r="N129" s="39"/>
      <c r="O129" s="39"/>
      <c r="P129" s="39"/>
      <c r="Q129" s="39"/>
      <c r="R129" s="39"/>
      <c r="S129" s="39"/>
      <c r="T129" s="75"/>
      <c r="AT129" s="21" t="s">
        <v>154</v>
      </c>
      <c r="AU129" s="21" t="s">
        <v>86</v>
      </c>
    </row>
    <row r="130" spans="2:65" s="11" customFormat="1">
      <c r="B130" s="206"/>
      <c r="C130" s="207"/>
      <c r="D130" s="208" t="s">
        <v>156</v>
      </c>
      <c r="E130" s="209" t="s">
        <v>21</v>
      </c>
      <c r="F130" s="210" t="s">
        <v>464</v>
      </c>
      <c r="G130" s="207"/>
      <c r="H130" s="211">
        <v>1080.5239999999999</v>
      </c>
      <c r="I130" s="212"/>
      <c r="J130" s="207"/>
      <c r="K130" s="207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156</v>
      </c>
      <c r="AU130" s="217" t="s">
        <v>86</v>
      </c>
      <c r="AV130" s="11" t="s">
        <v>86</v>
      </c>
      <c r="AW130" s="11" t="s">
        <v>39</v>
      </c>
      <c r="AX130" s="11" t="s">
        <v>84</v>
      </c>
      <c r="AY130" s="217" t="s">
        <v>145</v>
      </c>
    </row>
    <row r="131" spans="2:65" s="1" customFormat="1" ht="31.5" customHeight="1">
      <c r="B131" s="38"/>
      <c r="C131" s="191" t="s">
        <v>10</v>
      </c>
      <c r="D131" s="191" t="s">
        <v>147</v>
      </c>
      <c r="E131" s="192" t="s">
        <v>465</v>
      </c>
      <c r="F131" s="193" t="s">
        <v>466</v>
      </c>
      <c r="G131" s="194" t="s">
        <v>188</v>
      </c>
      <c r="H131" s="195">
        <v>1080.5239999999999</v>
      </c>
      <c r="I131" s="196"/>
      <c r="J131" s="197">
        <f>ROUND(I131*H131,2)</f>
        <v>0</v>
      </c>
      <c r="K131" s="193" t="s">
        <v>151</v>
      </c>
      <c r="L131" s="58"/>
      <c r="M131" s="198" t="s">
        <v>21</v>
      </c>
      <c r="N131" s="199" t="s">
        <v>47</v>
      </c>
      <c r="O131" s="39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1" t="s">
        <v>152</v>
      </c>
      <c r="AT131" s="21" t="s">
        <v>147</v>
      </c>
      <c r="AU131" s="21" t="s">
        <v>86</v>
      </c>
      <c r="AY131" s="21" t="s">
        <v>145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1" t="s">
        <v>84</v>
      </c>
      <c r="BK131" s="202">
        <f>ROUND(I131*H131,2)</f>
        <v>0</v>
      </c>
      <c r="BL131" s="21" t="s">
        <v>152</v>
      </c>
      <c r="BM131" s="21" t="s">
        <v>467</v>
      </c>
    </row>
    <row r="132" spans="2:65" s="1" customFormat="1" ht="36">
      <c r="B132" s="38"/>
      <c r="C132" s="60"/>
      <c r="D132" s="203" t="s">
        <v>154</v>
      </c>
      <c r="E132" s="60"/>
      <c r="F132" s="204" t="s">
        <v>468</v>
      </c>
      <c r="G132" s="60"/>
      <c r="H132" s="60"/>
      <c r="I132" s="161"/>
      <c r="J132" s="60"/>
      <c r="K132" s="60"/>
      <c r="L132" s="58"/>
      <c r="M132" s="205"/>
      <c r="N132" s="39"/>
      <c r="O132" s="39"/>
      <c r="P132" s="39"/>
      <c r="Q132" s="39"/>
      <c r="R132" s="39"/>
      <c r="S132" s="39"/>
      <c r="T132" s="75"/>
      <c r="AT132" s="21" t="s">
        <v>154</v>
      </c>
      <c r="AU132" s="21" t="s">
        <v>86</v>
      </c>
    </row>
    <row r="133" spans="2:65" s="11" customFormat="1">
      <c r="B133" s="206"/>
      <c r="C133" s="207"/>
      <c r="D133" s="208" t="s">
        <v>156</v>
      </c>
      <c r="E133" s="209" t="s">
        <v>21</v>
      </c>
      <c r="F133" s="210" t="s">
        <v>464</v>
      </c>
      <c r="G133" s="207"/>
      <c r="H133" s="211">
        <v>1080.5239999999999</v>
      </c>
      <c r="I133" s="212"/>
      <c r="J133" s="207"/>
      <c r="K133" s="207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156</v>
      </c>
      <c r="AU133" s="217" t="s">
        <v>86</v>
      </c>
      <c r="AV133" s="11" t="s">
        <v>86</v>
      </c>
      <c r="AW133" s="11" t="s">
        <v>39</v>
      </c>
      <c r="AX133" s="11" t="s">
        <v>84</v>
      </c>
      <c r="AY133" s="217" t="s">
        <v>145</v>
      </c>
    </row>
    <row r="134" spans="2:65" s="1" customFormat="1" ht="22.5" customHeight="1">
      <c r="B134" s="38"/>
      <c r="C134" s="191" t="s">
        <v>233</v>
      </c>
      <c r="D134" s="191" t="s">
        <v>147</v>
      </c>
      <c r="E134" s="192" t="s">
        <v>469</v>
      </c>
      <c r="F134" s="193" t="s">
        <v>470</v>
      </c>
      <c r="G134" s="194" t="s">
        <v>188</v>
      </c>
      <c r="H134" s="195">
        <v>1080.5239999999999</v>
      </c>
      <c r="I134" s="196"/>
      <c r="J134" s="197">
        <f>ROUND(I134*H134,2)</f>
        <v>0</v>
      </c>
      <c r="K134" s="193" t="s">
        <v>151</v>
      </c>
      <c r="L134" s="58"/>
      <c r="M134" s="198" t="s">
        <v>21</v>
      </c>
      <c r="N134" s="199" t="s">
        <v>47</v>
      </c>
      <c r="O134" s="39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AR134" s="21" t="s">
        <v>152</v>
      </c>
      <c r="AT134" s="21" t="s">
        <v>147</v>
      </c>
      <c r="AU134" s="21" t="s">
        <v>86</v>
      </c>
      <c r="AY134" s="21" t="s">
        <v>145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1" t="s">
        <v>84</v>
      </c>
      <c r="BK134" s="202">
        <f>ROUND(I134*H134,2)</f>
        <v>0</v>
      </c>
      <c r="BL134" s="21" t="s">
        <v>152</v>
      </c>
      <c r="BM134" s="21" t="s">
        <v>471</v>
      </c>
    </row>
    <row r="135" spans="2:65" s="1" customFormat="1">
      <c r="B135" s="38"/>
      <c r="C135" s="60"/>
      <c r="D135" s="203" t="s">
        <v>154</v>
      </c>
      <c r="E135" s="60"/>
      <c r="F135" s="204" t="s">
        <v>470</v>
      </c>
      <c r="G135" s="60"/>
      <c r="H135" s="60"/>
      <c r="I135" s="161"/>
      <c r="J135" s="60"/>
      <c r="K135" s="60"/>
      <c r="L135" s="58"/>
      <c r="M135" s="205"/>
      <c r="N135" s="39"/>
      <c r="O135" s="39"/>
      <c r="P135" s="39"/>
      <c r="Q135" s="39"/>
      <c r="R135" s="39"/>
      <c r="S135" s="39"/>
      <c r="T135" s="75"/>
      <c r="AT135" s="21" t="s">
        <v>154</v>
      </c>
      <c r="AU135" s="21" t="s">
        <v>86</v>
      </c>
    </row>
    <row r="136" spans="2:65" s="11" customFormat="1">
      <c r="B136" s="206"/>
      <c r="C136" s="207"/>
      <c r="D136" s="208" t="s">
        <v>156</v>
      </c>
      <c r="E136" s="209" t="s">
        <v>21</v>
      </c>
      <c r="F136" s="210" t="s">
        <v>464</v>
      </c>
      <c r="G136" s="207"/>
      <c r="H136" s="211">
        <v>1080.5239999999999</v>
      </c>
      <c r="I136" s="212"/>
      <c r="J136" s="207"/>
      <c r="K136" s="207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156</v>
      </c>
      <c r="AU136" s="217" t="s">
        <v>86</v>
      </c>
      <c r="AV136" s="11" t="s">
        <v>86</v>
      </c>
      <c r="AW136" s="11" t="s">
        <v>39</v>
      </c>
      <c r="AX136" s="11" t="s">
        <v>84</v>
      </c>
      <c r="AY136" s="217" t="s">
        <v>145</v>
      </c>
    </row>
    <row r="137" spans="2:65" s="1" customFormat="1" ht="22.5" customHeight="1">
      <c r="B137" s="38"/>
      <c r="C137" s="191" t="s">
        <v>240</v>
      </c>
      <c r="D137" s="191" t="s">
        <v>147</v>
      </c>
      <c r="E137" s="192" t="s">
        <v>472</v>
      </c>
      <c r="F137" s="193" t="s">
        <v>473</v>
      </c>
      <c r="G137" s="194" t="s">
        <v>271</v>
      </c>
      <c r="H137" s="195">
        <v>1944.943</v>
      </c>
      <c r="I137" s="196"/>
      <c r="J137" s="197">
        <f>ROUND(I137*H137,2)</f>
        <v>0</v>
      </c>
      <c r="K137" s="193" t="s">
        <v>151</v>
      </c>
      <c r="L137" s="58"/>
      <c r="M137" s="198" t="s">
        <v>21</v>
      </c>
      <c r="N137" s="199" t="s">
        <v>47</v>
      </c>
      <c r="O137" s="39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1" t="s">
        <v>152</v>
      </c>
      <c r="AT137" s="21" t="s">
        <v>147</v>
      </c>
      <c r="AU137" s="21" t="s">
        <v>86</v>
      </c>
      <c r="AY137" s="21" t="s">
        <v>145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1" t="s">
        <v>84</v>
      </c>
      <c r="BK137" s="202">
        <f>ROUND(I137*H137,2)</f>
        <v>0</v>
      </c>
      <c r="BL137" s="21" t="s">
        <v>152</v>
      </c>
      <c r="BM137" s="21" t="s">
        <v>474</v>
      </c>
    </row>
    <row r="138" spans="2:65" s="1" customFormat="1">
      <c r="B138" s="38"/>
      <c r="C138" s="60"/>
      <c r="D138" s="203" t="s">
        <v>154</v>
      </c>
      <c r="E138" s="60"/>
      <c r="F138" s="204" t="s">
        <v>475</v>
      </c>
      <c r="G138" s="60"/>
      <c r="H138" s="60"/>
      <c r="I138" s="161"/>
      <c r="J138" s="60"/>
      <c r="K138" s="60"/>
      <c r="L138" s="58"/>
      <c r="M138" s="205"/>
      <c r="N138" s="39"/>
      <c r="O138" s="39"/>
      <c r="P138" s="39"/>
      <c r="Q138" s="39"/>
      <c r="R138" s="39"/>
      <c r="S138" s="39"/>
      <c r="T138" s="75"/>
      <c r="AT138" s="21" t="s">
        <v>154</v>
      </c>
      <c r="AU138" s="21" t="s">
        <v>86</v>
      </c>
    </row>
    <row r="139" spans="2:65" s="11" customFormat="1">
      <c r="B139" s="206"/>
      <c r="C139" s="207"/>
      <c r="D139" s="203" t="s">
        <v>156</v>
      </c>
      <c r="E139" s="218" t="s">
        <v>21</v>
      </c>
      <c r="F139" s="219" t="s">
        <v>476</v>
      </c>
      <c r="G139" s="207"/>
      <c r="H139" s="220">
        <v>1944.943</v>
      </c>
      <c r="I139" s="212"/>
      <c r="J139" s="207"/>
      <c r="K139" s="207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156</v>
      </c>
      <c r="AU139" s="217" t="s">
        <v>86</v>
      </c>
      <c r="AV139" s="11" t="s">
        <v>86</v>
      </c>
      <c r="AW139" s="11" t="s">
        <v>39</v>
      </c>
      <c r="AX139" s="11" t="s">
        <v>84</v>
      </c>
      <c r="AY139" s="217" t="s">
        <v>145</v>
      </c>
    </row>
    <row r="140" spans="2:65" s="10" customFormat="1" ht="29.85" customHeight="1">
      <c r="B140" s="174"/>
      <c r="C140" s="175"/>
      <c r="D140" s="188" t="s">
        <v>75</v>
      </c>
      <c r="E140" s="189" t="s">
        <v>86</v>
      </c>
      <c r="F140" s="189" t="s">
        <v>477</v>
      </c>
      <c r="G140" s="175"/>
      <c r="H140" s="175"/>
      <c r="I140" s="178"/>
      <c r="J140" s="190">
        <f>BK140</f>
        <v>0</v>
      </c>
      <c r="K140" s="175"/>
      <c r="L140" s="180"/>
      <c r="M140" s="181"/>
      <c r="N140" s="182"/>
      <c r="O140" s="182"/>
      <c r="P140" s="183">
        <f>SUM(P141:P151)</f>
        <v>0</v>
      </c>
      <c r="Q140" s="182"/>
      <c r="R140" s="183">
        <f>SUM(R141:R151)</f>
        <v>60.204664200000003</v>
      </c>
      <c r="S140" s="182"/>
      <c r="T140" s="184">
        <f>SUM(T141:T151)</f>
        <v>0</v>
      </c>
      <c r="AR140" s="185" t="s">
        <v>84</v>
      </c>
      <c r="AT140" s="186" t="s">
        <v>75</v>
      </c>
      <c r="AU140" s="186" t="s">
        <v>84</v>
      </c>
      <c r="AY140" s="185" t="s">
        <v>145</v>
      </c>
      <c r="BK140" s="187">
        <f>SUM(BK141:BK151)</f>
        <v>0</v>
      </c>
    </row>
    <row r="141" spans="2:65" s="1" customFormat="1" ht="31.5" customHeight="1">
      <c r="B141" s="38"/>
      <c r="C141" s="191" t="s">
        <v>245</v>
      </c>
      <c r="D141" s="191" t="s">
        <v>147</v>
      </c>
      <c r="E141" s="192" t="s">
        <v>478</v>
      </c>
      <c r="F141" s="193" t="s">
        <v>479</v>
      </c>
      <c r="G141" s="194" t="s">
        <v>168</v>
      </c>
      <c r="H141" s="195">
        <v>364.92</v>
      </c>
      <c r="I141" s="196"/>
      <c r="J141" s="197">
        <f>ROUND(I141*H141,2)</f>
        <v>0</v>
      </c>
      <c r="K141" s="193" t="s">
        <v>151</v>
      </c>
      <c r="L141" s="58"/>
      <c r="M141" s="198" t="s">
        <v>21</v>
      </c>
      <c r="N141" s="199" t="s">
        <v>47</v>
      </c>
      <c r="O141" s="39"/>
      <c r="P141" s="200">
        <f>O141*H141</f>
        <v>0</v>
      </c>
      <c r="Q141" s="200">
        <v>3.1E-4</v>
      </c>
      <c r="R141" s="200">
        <f>Q141*H141</f>
        <v>0.11312520000000001</v>
      </c>
      <c r="S141" s="200">
        <v>0</v>
      </c>
      <c r="T141" s="201">
        <f>S141*H141</f>
        <v>0</v>
      </c>
      <c r="AR141" s="21" t="s">
        <v>152</v>
      </c>
      <c r="AT141" s="21" t="s">
        <v>147</v>
      </c>
      <c r="AU141" s="21" t="s">
        <v>86</v>
      </c>
      <c r="AY141" s="21" t="s">
        <v>145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1" t="s">
        <v>84</v>
      </c>
      <c r="BK141" s="202">
        <f>ROUND(I141*H141,2)</f>
        <v>0</v>
      </c>
      <c r="BL141" s="21" t="s">
        <v>152</v>
      </c>
      <c r="BM141" s="21" t="s">
        <v>480</v>
      </c>
    </row>
    <row r="142" spans="2:65" s="1" customFormat="1" ht="36">
      <c r="B142" s="38"/>
      <c r="C142" s="60"/>
      <c r="D142" s="203" t="s">
        <v>154</v>
      </c>
      <c r="E142" s="60"/>
      <c r="F142" s="204" t="s">
        <v>481</v>
      </c>
      <c r="G142" s="60"/>
      <c r="H142" s="60"/>
      <c r="I142" s="161"/>
      <c r="J142" s="60"/>
      <c r="K142" s="60"/>
      <c r="L142" s="58"/>
      <c r="M142" s="205"/>
      <c r="N142" s="39"/>
      <c r="O142" s="39"/>
      <c r="P142" s="39"/>
      <c r="Q142" s="39"/>
      <c r="R142" s="39"/>
      <c r="S142" s="39"/>
      <c r="T142" s="75"/>
      <c r="AT142" s="21" t="s">
        <v>154</v>
      </c>
      <c r="AU142" s="21" t="s">
        <v>86</v>
      </c>
    </row>
    <row r="143" spans="2:65" s="11" customFormat="1">
      <c r="B143" s="206"/>
      <c r="C143" s="207"/>
      <c r="D143" s="208" t="s">
        <v>156</v>
      </c>
      <c r="E143" s="209" t="s">
        <v>21</v>
      </c>
      <c r="F143" s="210" t="s">
        <v>482</v>
      </c>
      <c r="G143" s="207"/>
      <c r="H143" s="211">
        <v>364.92</v>
      </c>
      <c r="I143" s="212"/>
      <c r="J143" s="207"/>
      <c r="K143" s="207"/>
      <c r="L143" s="213"/>
      <c r="M143" s="214"/>
      <c r="N143" s="215"/>
      <c r="O143" s="215"/>
      <c r="P143" s="215"/>
      <c r="Q143" s="215"/>
      <c r="R143" s="215"/>
      <c r="S143" s="215"/>
      <c r="T143" s="216"/>
      <c r="AT143" s="217" t="s">
        <v>156</v>
      </c>
      <c r="AU143" s="217" t="s">
        <v>86</v>
      </c>
      <c r="AV143" s="11" t="s">
        <v>86</v>
      </c>
      <c r="AW143" s="11" t="s">
        <v>39</v>
      </c>
      <c r="AX143" s="11" t="s">
        <v>84</v>
      </c>
      <c r="AY143" s="217" t="s">
        <v>145</v>
      </c>
    </row>
    <row r="144" spans="2:65" s="1" customFormat="1" ht="22.5" customHeight="1">
      <c r="B144" s="38"/>
      <c r="C144" s="225" t="s">
        <v>250</v>
      </c>
      <c r="D144" s="225" t="s">
        <v>444</v>
      </c>
      <c r="E144" s="226" t="s">
        <v>483</v>
      </c>
      <c r="F144" s="227" t="s">
        <v>484</v>
      </c>
      <c r="G144" s="228" t="s">
        <v>168</v>
      </c>
      <c r="H144" s="229">
        <v>364.92</v>
      </c>
      <c r="I144" s="230"/>
      <c r="J144" s="231">
        <f>ROUND(I144*H144,2)</f>
        <v>0</v>
      </c>
      <c r="K144" s="227" t="s">
        <v>151</v>
      </c>
      <c r="L144" s="232"/>
      <c r="M144" s="233" t="s">
        <v>21</v>
      </c>
      <c r="N144" s="234" t="s">
        <v>47</v>
      </c>
      <c r="O144" s="39"/>
      <c r="P144" s="200">
        <f>O144*H144</f>
        <v>0</v>
      </c>
      <c r="Q144" s="200">
        <v>2.9999999999999997E-4</v>
      </c>
      <c r="R144" s="200">
        <f>Q144*H144</f>
        <v>0.10947599999999999</v>
      </c>
      <c r="S144" s="200">
        <v>0</v>
      </c>
      <c r="T144" s="201">
        <f>S144*H144</f>
        <v>0</v>
      </c>
      <c r="AR144" s="21" t="s">
        <v>192</v>
      </c>
      <c r="AT144" s="21" t="s">
        <v>444</v>
      </c>
      <c r="AU144" s="21" t="s">
        <v>86</v>
      </c>
      <c r="AY144" s="21" t="s">
        <v>145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1" t="s">
        <v>84</v>
      </c>
      <c r="BK144" s="202">
        <f>ROUND(I144*H144,2)</f>
        <v>0</v>
      </c>
      <c r="BL144" s="21" t="s">
        <v>152</v>
      </c>
      <c r="BM144" s="21" t="s">
        <v>485</v>
      </c>
    </row>
    <row r="145" spans="2:65" s="1" customFormat="1">
      <c r="B145" s="38"/>
      <c r="C145" s="60"/>
      <c r="D145" s="208" t="s">
        <v>154</v>
      </c>
      <c r="E145" s="60"/>
      <c r="F145" s="221" t="s">
        <v>484</v>
      </c>
      <c r="G145" s="60"/>
      <c r="H145" s="60"/>
      <c r="I145" s="161"/>
      <c r="J145" s="60"/>
      <c r="K145" s="60"/>
      <c r="L145" s="58"/>
      <c r="M145" s="205"/>
      <c r="N145" s="39"/>
      <c r="O145" s="39"/>
      <c r="P145" s="39"/>
      <c r="Q145" s="39"/>
      <c r="R145" s="39"/>
      <c r="S145" s="39"/>
      <c r="T145" s="75"/>
      <c r="AT145" s="21" t="s">
        <v>154</v>
      </c>
      <c r="AU145" s="21" t="s">
        <v>86</v>
      </c>
    </row>
    <row r="146" spans="2:65" s="1" customFormat="1" ht="31.5" customHeight="1">
      <c r="B146" s="38"/>
      <c r="C146" s="191" t="s">
        <v>256</v>
      </c>
      <c r="D146" s="191" t="s">
        <v>147</v>
      </c>
      <c r="E146" s="192" t="s">
        <v>486</v>
      </c>
      <c r="F146" s="193" t="s">
        <v>487</v>
      </c>
      <c r="G146" s="194" t="s">
        <v>175</v>
      </c>
      <c r="H146" s="195">
        <v>125.7</v>
      </c>
      <c r="I146" s="196"/>
      <c r="J146" s="197">
        <f>ROUND(I146*H146,2)</f>
        <v>0</v>
      </c>
      <c r="K146" s="193" t="s">
        <v>151</v>
      </c>
      <c r="L146" s="58"/>
      <c r="M146" s="198" t="s">
        <v>21</v>
      </c>
      <c r="N146" s="199" t="s">
        <v>47</v>
      </c>
      <c r="O146" s="39"/>
      <c r="P146" s="200">
        <f>O146*H146</f>
        <v>0</v>
      </c>
      <c r="Q146" s="200">
        <v>0.22128999999999999</v>
      </c>
      <c r="R146" s="200">
        <f>Q146*H146</f>
        <v>27.816153</v>
      </c>
      <c r="S146" s="200">
        <v>0</v>
      </c>
      <c r="T146" s="201">
        <f>S146*H146</f>
        <v>0</v>
      </c>
      <c r="AR146" s="21" t="s">
        <v>152</v>
      </c>
      <c r="AT146" s="21" t="s">
        <v>147</v>
      </c>
      <c r="AU146" s="21" t="s">
        <v>86</v>
      </c>
      <c r="AY146" s="21" t="s">
        <v>145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1" t="s">
        <v>84</v>
      </c>
      <c r="BK146" s="202">
        <f>ROUND(I146*H146,2)</f>
        <v>0</v>
      </c>
      <c r="BL146" s="21" t="s">
        <v>152</v>
      </c>
      <c r="BM146" s="21" t="s">
        <v>488</v>
      </c>
    </row>
    <row r="147" spans="2:65" s="1" customFormat="1" ht="36">
      <c r="B147" s="38"/>
      <c r="C147" s="60"/>
      <c r="D147" s="203" t="s">
        <v>154</v>
      </c>
      <c r="E147" s="60"/>
      <c r="F147" s="204" t="s">
        <v>489</v>
      </c>
      <c r="G147" s="60"/>
      <c r="H147" s="60"/>
      <c r="I147" s="161"/>
      <c r="J147" s="60"/>
      <c r="K147" s="60"/>
      <c r="L147" s="58"/>
      <c r="M147" s="205"/>
      <c r="N147" s="39"/>
      <c r="O147" s="39"/>
      <c r="P147" s="39"/>
      <c r="Q147" s="39"/>
      <c r="R147" s="39"/>
      <c r="S147" s="39"/>
      <c r="T147" s="75"/>
      <c r="AT147" s="21" t="s">
        <v>154</v>
      </c>
      <c r="AU147" s="21" t="s">
        <v>86</v>
      </c>
    </row>
    <row r="148" spans="2:65" s="11" customFormat="1">
      <c r="B148" s="206"/>
      <c r="C148" s="207"/>
      <c r="D148" s="208" t="s">
        <v>156</v>
      </c>
      <c r="E148" s="209" t="s">
        <v>367</v>
      </c>
      <c r="F148" s="210" t="s">
        <v>490</v>
      </c>
      <c r="G148" s="207"/>
      <c r="H148" s="211">
        <v>125.7</v>
      </c>
      <c r="I148" s="212"/>
      <c r="J148" s="207"/>
      <c r="K148" s="207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156</v>
      </c>
      <c r="AU148" s="217" t="s">
        <v>86</v>
      </c>
      <c r="AV148" s="11" t="s">
        <v>86</v>
      </c>
      <c r="AW148" s="11" t="s">
        <v>39</v>
      </c>
      <c r="AX148" s="11" t="s">
        <v>84</v>
      </c>
      <c r="AY148" s="217" t="s">
        <v>145</v>
      </c>
    </row>
    <row r="149" spans="2:65" s="1" customFormat="1" ht="31.5" customHeight="1">
      <c r="B149" s="38"/>
      <c r="C149" s="191" t="s">
        <v>9</v>
      </c>
      <c r="D149" s="191" t="s">
        <v>147</v>
      </c>
      <c r="E149" s="192" t="s">
        <v>491</v>
      </c>
      <c r="F149" s="193" t="s">
        <v>492</v>
      </c>
      <c r="G149" s="194" t="s">
        <v>175</v>
      </c>
      <c r="H149" s="195">
        <v>139.5</v>
      </c>
      <c r="I149" s="196"/>
      <c r="J149" s="197">
        <f>ROUND(I149*H149,2)</f>
        <v>0</v>
      </c>
      <c r="K149" s="193" t="s">
        <v>151</v>
      </c>
      <c r="L149" s="58"/>
      <c r="M149" s="198" t="s">
        <v>21</v>
      </c>
      <c r="N149" s="199" t="s">
        <v>47</v>
      </c>
      <c r="O149" s="39"/>
      <c r="P149" s="200">
        <f>O149*H149</f>
        <v>0</v>
      </c>
      <c r="Q149" s="200">
        <v>0.23058000000000001</v>
      </c>
      <c r="R149" s="200">
        <f>Q149*H149</f>
        <v>32.165910000000004</v>
      </c>
      <c r="S149" s="200">
        <v>0</v>
      </c>
      <c r="T149" s="201">
        <f>S149*H149</f>
        <v>0</v>
      </c>
      <c r="AR149" s="21" t="s">
        <v>152</v>
      </c>
      <c r="AT149" s="21" t="s">
        <v>147</v>
      </c>
      <c r="AU149" s="21" t="s">
        <v>86</v>
      </c>
      <c r="AY149" s="21" t="s">
        <v>145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1" t="s">
        <v>84</v>
      </c>
      <c r="BK149" s="202">
        <f>ROUND(I149*H149,2)</f>
        <v>0</v>
      </c>
      <c r="BL149" s="21" t="s">
        <v>152</v>
      </c>
      <c r="BM149" s="21" t="s">
        <v>493</v>
      </c>
    </row>
    <row r="150" spans="2:65" s="1" customFormat="1" ht="36">
      <c r="B150" s="38"/>
      <c r="C150" s="60"/>
      <c r="D150" s="203" t="s">
        <v>154</v>
      </c>
      <c r="E150" s="60"/>
      <c r="F150" s="204" t="s">
        <v>494</v>
      </c>
      <c r="G150" s="60"/>
      <c r="H150" s="60"/>
      <c r="I150" s="161"/>
      <c r="J150" s="60"/>
      <c r="K150" s="60"/>
      <c r="L150" s="58"/>
      <c r="M150" s="205"/>
      <c r="N150" s="39"/>
      <c r="O150" s="39"/>
      <c r="P150" s="39"/>
      <c r="Q150" s="39"/>
      <c r="R150" s="39"/>
      <c r="S150" s="39"/>
      <c r="T150" s="75"/>
      <c r="AT150" s="21" t="s">
        <v>154</v>
      </c>
      <c r="AU150" s="21" t="s">
        <v>86</v>
      </c>
    </row>
    <row r="151" spans="2:65" s="11" customFormat="1">
      <c r="B151" s="206"/>
      <c r="C151" s="207"/>
      <c r="D151" s="203" t="s">
        <v>156</v>
      </c>
      <c r="E151" s="218" t="s">
        <v>370</v>
      </c>
      <c r="F151" s="219" t="s">
        <v>371</v>
      </c>
      <c r="G151" s="207"/>
      <c r="H151" s="220">
        <v>139.5</v>
      </c>
      <c r="I151" s="212"/>
      <c r="J151" s="207"/>
      <c r="K151" s="207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156</v>
      </c>
      <c r="AU151" s="217" t="s">
        <v>86</v>
      </c>
      <c r="AV151" s="11" t="s">
        <v>86</v>
      </c>
      <c r="AW151" s="11" t="s">
        <v>39</v>
      </c>
      <c r="AX151" s="11" t="s">
        <v>84</v>
      </c>
      <c r="AY151" s="217" t="s">
        <v>145</v>
      </c>
    </row>
    <row r="152" spans="2:65" s="10" customFormat="1" ht="29.85" customHeight="1">
      <c r="B152" s="174"/>
      <c r="C152" s="175"/>
      <c r="D152" s="188" t="s">
        <v>75</v>
      </c>
      <c r="E152" s="189" t="s">
        <v>172</v>
      </c>
      <c r="F152" s="189" t="s">
        <v>495</v>
      </c>
      <c r="G152" s="175"/>
      <c r="H152" s="175"/>
      <c r="I152" s="178"/>
      <c r="J152" s="190">
        <f>BK152</f>
        <v>0</v>
      </c>
      <c r="K152" s="175"/>
      <c r="L152" s="180"/>
      <c r="M152" s="181"/>
      <c r="N152" s="182"/>
      <c r="O152" s="182"/>
      <c r="P152" s="183">
        <f>SUM(P153:P214)</f>
        <v>0</v>
      </c>
      <c r="Q152" s="182"/>
      <c r="R152" s="183">
        <f>SUM(R153:R214)</f>
        <v>2921.6107187000007</v>
      </c>
      <c r="S152" s="182"/>
      <c r="T152" s="184">
        <f>SUM(T153:T214)</f>
        <v>0</v>
      </c>
      <c r="AR152" s="185" t="s">
        <v>84</v>
      </c>
      <c r="AT152" s="186" t="s">
        <v>75</v>
      </c>
      <c r="AU152" s="186" t="s">
        <v>84</v>
      </c>
      <c r="AY152" s="185" t="s">
        <v>145</v>
      </c>
      <c r="BK152" s="187">
        <f>SUM(BK153:BK214)</f>
        <v>0</v>
      </c>
    </row>
    <row r="153" spans="2:65" s="1" customFormat="1" ht="22.5" customHeight="1">
      <c r="B153" s="38"/>
      <c r="C153" s="191" t="s">
        <v>268</v>
      </c>
      <c r="D153" s="191" t="s">
        <v>147</v>
      </c>
      <c r="E153" s="192" t="s">
        <v>496</v>
      </c>
      <c r="F153" s="193" t="s">
        <v>497</v>
      </c>
      <c r="G153" s="194" t="s">
        <v>168</v>
      </c>
      <c r="H153" s="195">
        <v>470.36</v>
      </c>
      <c r="I153" s="196"/>
      <c r="J153" s="197">
        <f>ROUND(I153*H153,2)</f>
        <v>0</v>
      </c>
      <c r="K153" s="193" t="s">
        <v>151</v>
      </c>
      <c r="L153" s="58"/>
      <c r="M153" s="198" t="s">
        <v>21</v>
      </c>
      <c r="N153" s="199" t="s">
        <v>47</v>
      </c>
      <c r="O153" s="39"/>
      <c r="P153" s="200">
        <f>O153*H153</f>
        <v>0</v>
      </c>
      <c r="Q153" s="200">
        <v>0.22542000000000001</v>
      </c>
      <c r="R153" s="200">
        <f>Q153*H153</f>
        <v>106.02855120000001</v>
      </c>
      <c r="S153" s="200">
        <v>0</v>
      </c>
      <c r="T153" s="201">
        <f>S153*H153</f>
        <v>0</v>
      </c>
      <c r="AR153" s="21" t="s">
        <v>152</v>
      </c>
      <c r="AT153" s="21" t="s">
        <v>147</v>
      </c>
      <c r="AU153" s="21" t="s">
        <v>86</v>
      </c>
      <c r="AY153" s="21" t="s">
        <v>145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21" t="s">
        <v>84</v>
      </c>
      <c r="BK153" s="202">
        <f>ROUND(I153*H153,2)</f>
        <v>0</v>
      </c>
      <c r="BL153" s="21" t="s">
        <v>152</v>
      </c>
      <c r="BM153" s="21" t="s">
        <v>498</v>
      </c>
    </row>
    <row r="154" spans="2:65" s="1" customFormat="1">
      <c r="B154" s="38"/>
      <c r="C154" s="60"/>
      <c r="D154" s="203" t="s">
        <v>154</v>
      </c>
      <c r="E154" s="60"/>
      <c r="F154" s="204" t="s">
        <v>499</v>
      </c>
      <c r="G154" s="60"/>
      <c r="H154" s="60"/>
      <c r="I154" s="161"/>
      <c r="J154" s="60"/>
      <c r="K154" s="60"/>
      <c r="L154" s="58"/>
      <c r="M154" s="205"/>
      <c r="N154" s="39"/>
      <c r="O154" s="39"/>
      <c r="P154" s="39"/>
      <c r="Q154" s="39"/>
      <c r="R154" s="39"/>
      <c r="S154" s="39"/>
      <c r="T154" s="75"/>
      <c r="AT154" s="21" t="s">
        <v>154</v>
      </c>
      <c r="AU154" s="21" t="s">
        <v>86</v>
      </c>
    </row>
    <row r="155" spans="2:65" s="11" customFormat="1">
      <c r="B155" s="206"/>
      <c r="C155" s="207"/>
      <c r="D155" s="208" t="s">
        <v>156</v>
      </c>
      <c r="E155" s="209" t="s">
        <v>21</v>
      </c>
      <c r="F155" s="210" t="s">
        <v>500</v>
      </c>
      <c r="G155" s="207"/>
      <c r="H155" s="211">
        <v>470.36</v>
      </c>
      <c r="I155" s="212"/>
      <c r="J155" s="207"/>
      <c r="K155" s="207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156</v>
      </c>
      <c r="AU155" s="217" t="s">
        <v>86</v>
      </c>
      <c r="AV155" s="11" t="s">
        <v>86</v>
      </c>
      <c r="AW155" s="11" t="s">
        <v>39</v>
      </c>
      <c r="AX155" s="11" t="s">
        <v>84</v>
      </c>
      <c r="AY155" s="217" t="s">
        <v>145</v>
      </c>
    </row>
    <row r="156" spans="2:65" s="1" customFormat="1" ht="22.5" customHeight="1">
      <c r="B156" s="38"/>
      <c r="C156" s="191" t="s">
        <v>274</v>
      </c>
      <c r="D156" s="191" t="s">
        <v>147</v>
      </c>
      <c r="E156" s="192" t="s">
        <v>501</v>
      </c>
      <c r="F156" s="193" t="s">
        <v>502</v>
      </c>
      <c r="G156" s="194" t="s">
        <v>168</v>
      </c>
      <c r="H156" s="195">
        <v>470.36</v>
      </c>
      <c r="I156" s="196"/>
      <c r="J156" s="197">
        <f>ROUND(I156*H156,2)</f>
        <v>0</v>
      </c>
      <c r="K156" s="193" t="s">
        <v>151</v>
      </c>
      <c r="L156" s="58"/>
      <c r="M156" s="198" t="s">
        <v>21</v>
      </c>
      <c r="N156" s="199" t="s">
        <v>47</v>
      </c>
      <c r="O156" s="39"/>
      <c r="P156" s="200">
        <f>O156*H156</f>
        <v>0</v>
      </c>
      <c r="Q156" s="200">
        <v>0.378</v>
      </c>
      <c r="R156" s="200">
        <f>Q156*H156</f>
        <v>177.79608000000002</v>
      </c>
      <c r="S156" s="200">
        <v>0</v>
      </c>
      <c r="T156" s="201">
        <f>S156*H156</f>
        <v>0</v>
      </c>
      <c r="AR156" s="21" t="s">
        <v>152</v>
      </c>
      <c r="AT156" s="21" t="s">
        <v>147</v>
      </c>
      <c r="AU156" s="21" t="s">
        <v>86</v>
      </c>
      <c r="AY156" s="21" t="s">
        <v>145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21" t="s">
        <v>84</v>
      </c>
      <c r="BK156" s="202">
        <f>ROUND(I156*H156,2)</f>
        <v>0</v>
      </c>
      <c r="BL156" s="21" t="s">
        <v>152</v>
      </c>
      <c r="BM156" s="21" t="s">
        <v>503</v>
      </c>
    </row>
    <row r="157" spans="2:65" s="1" customFormat="1">
      <c r="B157" s="38"/>
      <c r="C157" s="60"/>
      <c r="D157" s="203" t="s">
        <v>154</v>
      </c>
      <c r="E157" s="60"/>
      <c r="F157" s="204" t="s">
        <v>504</v>
      </c>
      <c r="G157" s="60"/>
      <c r="H157" s="60"/>
      <c r="I157" s="161"/>
      <c r="J157" s="60"/>
      <c r="K157" s="60"/>
      <c r="L157" s="58"/>
      <c r="M157" s="205"/>
      <c r="N157" s="39"/>
      <c r="O157" s="39"/>
      <c r="P157" s="39"/>
      <c r="Q157" s="39"/>
      <c r="R157" s="39"/>
      <c r="S157" s="39"/>
      <c r="T157" s="75"/>
      <c r="AT157" s="21" t="s">
        <v>154</v>
      </c>
      <c r="AU157" s="21" t="s">
        <v>86</v>
      </c>
    </row>
    <row r="158" spans="2:65" s="11" customFormat="1">
      <c r="B158" s="206"/>
      <c r="C158" s="207"/>
      <c r="D158" s="208" t="s">
        <v>156</v>
      </c>
      <c r="E158" s="209" t="s">
        <v>21</v>
      </c>
      <c r="F158" s="210" t="s">
        <v>500</v>
      </c>
      <c r="G158" s="207"/>
      <c r="H158" s="211">
        <v>470.36</v>
      </c>
      <c r="I158" s="212"/>
      <c r="J158" s="207"/>
      <c r="K158" s="207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156</v>
      </c>
      <c r="AU158" s="217" t="s">
        <v>86</v>
      </c>
      <c r="AV158" s="11" t="s">
        <v>86</v>
      </c>
      <c r="AW158" s="11" t="s">
        <v>39</v>
      </c>
      <c r="AX158" s="11" t="s">
        <v>84</v>
      </c>
      <c r="AY158" s="217" t="s">
        <v>145</v>
      </c>
    </row>
    <row r="159" spans="2:65" s="1" customFormat="1" ht="22.5" customHeight="1">
      <c r="B159" s="38"/>
      <c r="C159" s="191" t="s">
        <v>280</v>
      </c>
      <c r="D159" s="191" t="s">
        <v>147</v>
      </c>
      <c r="E159" s="192" t="s">
        <v>505</v>
      </c>
      <c r="F159" s="193" t="s">
        <v>506</v>
      </c>
      <c r="G159" s="194" t="s">
        <v>168</v>
      </c>
      <c r="H159" s="195">
        <v>312.44</v>
      </c>
      <c r="I159" s="196"/>
      <c r="J159" s="197">
        <f>ROUND(I159*H159,2)</f>
        <v>0</v>
      </c>
      <c r="K159" s="193" t="s">
        <v>151</v>
      </c>
      <c r="L159" s="58"/>
      <c r="M159" s="198" t="s">
        <v>21</v>
      </c>
      <c r="N159" s="199" t="s">
        <v>47</v>
      </c>
      <c r="O159" s="39"/>
      <c r="P159" s="200">
        <f>O159*H159</f>
        <v>0</v>
      </c>
      <c r="Q159" s="200">
        <v>0.47260000000000002</v>
      </c>
      <c r="R159" s="200">
        <f>Q159*H159</f>
        <v>147.659144</v>
      </c>
      <c r="S159" s="200">
        <v>0</v>
      </c>
      <c r="T159" s="201">
        <f>S159*H159</f>
        <v>0</v>
      </c>
      <c r="AR159" s="21" t="s">
        <v>152</v>
      </c>
      <c r="AT159" s="21" t="s">
        <v>147</v>
      </c>
      <c r="AU159" s="21" t="s">
        <v>86</v>
      </c>
      <c r="AY159" s="21" t="s">
        <v>145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21" t="s">
        <v>84</v>
      </c>
      <c r="BK159" s="202">
        <f>ROUND(I159*H159,2)</f>
        <v>0</v>
      </c>
      <c r="BL159" s="21" t="s">
        <v>152</v>
      </c>
      <c r="BM159" s="21" t="s">
        <v>507</v>
      </c>
    </row>
    <row r="160" spans="2:65" s="1" customFormat="1">
      <c r="B160" s="38"/>
      <c r="C160" s="60"/>
      <c r="D160" s="203" t="s">
        <v>154</v>
      </c>
      <c r="E160" s="60"/>
      <c r="F160" s="204" t="s">
        <v>508</v>
      </c>
      <c r="G160" s="60"/>
      <c r="H160" s="60"/>
      <c r="I160" s="161"/>
      <c r="J160" s="60"/>
      <c r="K160" s="60"/>
      <c r="L160" s="58"/>
      <c r="M160" s="205"/>
      <c r="N160" s="39"/>
      <c r="O160" s="39"/>
      <c r="P160" s="39"/>
      <c r="Q160" s="39"/>
      <c r="R160" s="39"/>
      <c r="S160" s="39"/>
      <c r="T160" s="75"/>
      <c r="AT160" s="21" t="s">
        <v>154</v>
      </c>
      <c r="AU160" s="21" t="s">
        <v>86</v>
      </c>
    </row>
    <row r="161" spans="2:65" s="11" customFormat="1">
      <c r="B161" s="206"/>
      <c r="C161" s="207"/>
      <c r="D161" s="208" t="s">
        <v>156</v>
      </c>
      <c r="E161" s="209" t="s">
        <v>21</v>
      </c>
      <c r="F161" s="210" t="s">
        <v>509</v>
      </c>
      <c r="G161" s="207"/>
      <c r="H161" s="211">
        <v>312.44</v>
      </c>
      <c r="I161" s="212"/>
      <c r="J161" s="207"/>
      <c r="K161" s="207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156</v>
      </c>
      <c r="AU161" s="217" t="s">
        <v>86</v>
      </c>
      <c r="AV161" s="11" t="s">
        <v>86</v>
      </c>
      <c r="AW161" s="11" t="s">
        <v>39</v>
      </c>
      <c r="AX161" s="11" t="s">
        <v>84</v>
      </c>
      <c r="AY161" s="217" t="s">
        <v>145</v>
      </c>
    </row>
    <row r="162" spans="2:65" s="1" customFormat="1" ht="22.5" customHeight="1">
      <c r="B162" s="38"/>
      <c r="C162" s="191" t="s">
        <v>286</v>
      </c>
      <c r="D162" s="191" t="s">
        <v>147</v>
      </c>
      <c r="E162" s="192" t="s">
        <v>510</v>
      </c>
      <c r="F162" s="193" t="s">
        <v>511</v>
      </c>
      <c r="G162" s="194" t="s">
        <v>168</v>
      </c>
      <c r="H162" s="195">
        <v>535.85</v>
      </c>
      <c r="I162" s="196"/>
      <c r="J162" s="197">
        <f>ROUND(I162*H162,2)</f>
        <v>0</v>
      </c>
      <c r="K162" s="193" t="s">
        <v>151</v>
      </c>
      <c r="L162" s="58"/>
      <c r="M162" s="198" t="s">
        <v>21</v>
      </c>
      <c r="N162" s="199" t="s">
        <v>47</v>
      </c>
      <c r="O162" s="39"/>
      <c r="P162" s="200">
        <f>O162*H162</f>
        <v>0</v>
      </c>
      <c r="Q162" s="200">
        <v>0.49159999999999998</v>
      </c>
      <c r="R162" s="200">
        <f>Q162*H162</f>
        <v>263.42385999999999</v>
      </c>
      <c r="S162" s="200">
        <v>0</v>
      </c>
      <c r="T162" s="201">
        <f>S162*H162</f>
        <v>0</v>
      </c>
      <c r="AR162" s="21" t="s">
        <v>152</v>
      </c>
      <c r="AT162" s="21" t="s">
        <v>147</v>
      </c>
      <c r="AU162" s="21" t="s">
        <v>86</v>
      </c>
      <c r="AY162" s="21" t="s">
        <v>145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21" t="s">
        <v>84</v>
      </c>
      <c r="BK162" s="202">
        <f>ROUND(I162*H162,2)</f>
        <v>0</v>
      </c>
      <c r="BL162" s="21" t="s">
        <v>152</v>
      </c>
      <c r="BM162" s="21" t="s">
        <v>512</v>
      </c>
    </row>
    <row r="163" spans="2:65" s="1" customFormat="1">
      <c r="B163" s="38"/>
      <c r="C163" s="60"/>
      <c r="D163" s="203" t="s">
        <v>154</v>
      </c>
      <c r="E163" s="60"/>
      <c r="F163" s="204" t="s">
        <v>513</v>
      </c>
      <c r="G163" s="60"/>
      <c r="H163" s="60"/>
      <c r="I163" s="161"/>
      <c r="J163" s="60"/>
      <c r="K163" s="60"/>
      <c r="L163" s="58"/>
      <c r="M163" s="205"/>
      <c r="N163" s="39"/>
      <c r="O163" s="39"/>
      <c r="P163" s="39"/>
      <c r="Q163" s="39"/>
      <c r="R163" s="39"/>
      <c r="S163" s="39"/>
      <c r="T163" s="75"/>
      <c r="AT163" s="21" t="s">
        <v>154</v>
      </c>
      <c r="AU163" s="21" t="s">
        <v>86</v>
      </c>
    </row>
    <row r="164" spans="2:65" s="11" customFormat="1">
      <c r="B164" s="206"/>
      <c r="C164" s="207"/>
      <c r="D164" s="208" t="s">
        <v>156</v>
      </c>
      <c r="E164" s="209" t="s">
        <v>375</v>
      </c>
      <c r="F164" s="210" t="s">
        <v>377</v>
      </c>
      <c r="G164" s="207"/>
      <c r="H164" s="211">
        <v>535.85</v>
      </c>
      <c r="I164" s="212"/>
      <c r="J164" s="207"/>
      <c r="K164" s="207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156</v>
      </c>
      <c r="AU164" s="217" t="s">
        <v>86</v>
      </c>
      <c r="AV164" s="11" t="s">
        <v>86</v>
      </c>
      <c r="AW164" s="11" t="s">
        <v>39</v>
      </c>
      <c r="AX164" s="11" t="s">
        <v>84</v>
      </c>
      <c r="AY164" s="217" t="s">
        <v>145</v>
      </c>
    </row>
    <row r="165" spans="2:65" s="1" customFormat="1" ht="22.5" customHeight="1">
      <c r="B165" s="38"/>
      <c r="C165" s="191" t="s">
        <v>293</v>
      </c>
      <c r="D165" s="191" t="s">
        <v>147</v>
      </c>
      <c r="E165" s="192" t="s">
        <v>514</v>
      </c>
      <c r="F165" s="193" t="s">
        <v>515</v>
      </c>
      <c r="G165" s="194" t="s">
        <v>168</v>
      </c>
      <c r="H165" s="195">
        <v>559.9</v>
      </c>
      <c r="I165" s="196"/>
      <c r="J165" s="197">
        <f>ROUND(I165*H165,2)</f>
        <v>0</v>
      </c>
      <c r="K165" s="193" t="s">
        <v>151</v>
      </c>
      <c r="L165" s="58"/>
      <c r="M165" s="198" t="s">
        <v>21</v>
      </c>
      <c r="N165" s="199" t="s">
        <v>47</v>
      </c>
      <c r="O165" s="39"/>
      <c r="P165" s="200">
        <f>O165*H165</f>
        <v>0</v>
      </c>
      <c r="Q165" s="200">
        <v>0.54800000000000004</v>
      </c>
      <c r="R165" s="200">
        <f>Q165*H165</f>
        <v>306.8252</v>
      </c>
      <c r="S165" s="200">
        <v>0</v>
      </c>
      <c r="T165" s="201">
        <f>S165*H165</f>
        <v>0</v>
      </c>
      <c r="AR165" s="21" t="s">
        <v>152</v>
      </c>
      <c r="AT165" s="21" t="s">
        <v>147</v>
      </c>
      <c r="AU165" s="21" t="s">
        <v>86</v>
      </c>
      <c r="AY165" s="21" t="s">
        <v>145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21" t="s">
        <v>84</v>
      </c>
      <c r="BK165" s="202">
        <f>ROUND(I165*H165,2)</f>
        <v>0</v>
      </c>
      <c r="BL165" s="21" t="s">
        <v>152</v>
      </c>
      <c r="BM165" s="21" t="s">
        <v>516</v>
      </c>
    </row>
    <row r="166" spans="2:65" s="1" customFormat="1">
      <c r="B166" s="38"/>
      <c r="C166" s="60"/>
      <c r="D166" s="203" t="s">
        <v>154</v>
      </c>
      <c r="E166" s="60"/>
      <c r="F166" s="204" t="s">
        <v>517</v>
      </c>
      <c r="G166" s="60"/>
      <c r="H166" s="60"/>
      <c r="I166" s="161"/>
      <c r="J166" s="60"/>
      <c r="K166" s="60"/>
      <c r="L166" s="58"/>
      <c r="M166" s="205"/>
      <c r="N166" s="39"/>
      <c r="O166" s="39"/>
      <c r="P166" s="39"/>
      <c r="Q166" s="39"/>
      <c r="R166" s="39"/>
      <c r="S166" s="39"/>
      <c r="T166" s="75"/>
      <c r="AT166" s="21" t="s">
        <v>154</v>
      </c>
      <c r="AU166" s="21" t="s">
        <v>86</v>
      </c>
    </row>
    <row r="167" spans="2:65" s="11" customFormat="1">
      <c r="B167" s="206"/>
      <c r="C167" s="207"/>
      <c r="D167" s="208" t="s">
        <v>156</v>
      </c>
      <c r="E167" s="209" t="s">
        <v>21</v>
      </c>
      <c r="F167" s="210" t="s">
        <v>518</v>
      </c>
      <c r="G167" s="207"/>
      <c r="H167" s="211">
        <v>559.9</v>
      </c>
      <c r="I167" s="212"/>
      <c r="J167" s="207"/>
      <c r="K167" s="207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156</v>
      </c>
      <c r="AU167" s="217" t="s">
        <v>86</v>
      </c>
      <c r="AV167" s="11" t="s">
        <v>86</v>
      </c>
      <c r="AW167" s="11" t="s">
        <v>39</v>
      </c>
      <c r="AX167" s="11" t="s">
        <v>84</v>
      </c>
      <c r="AY167" s="217" t="s">
        <v>145</v>
      </c>
    </row>
    <row r="168" spans="2:65" s="1" customFormat="1" ht="22.5" customHeight="1">
      <c r="B168" s="38"/>
      <c r="C168" s="191" t="s">
        <v>299</v>
      </c>
      <c r="D168" s="191" t="s">
        <v>147</v>
      </c>
      <c r="E168" s="192" t="s">
        <v>519</v>
      </c>
      <c r="F168" s="193" t="s">
        <v>520</v>
      </c>
      <c r="G168" s="194" t="s">
        <v>168</v>
      </c>
      <c r="H168" s="195">
        <v>620.5</v>
      </c>
      <c r="I168" s="196"/>
      <c r="J168" s="197">
        <f>ROUND(I168*H168,2)</f>
        <v>0</v>
      </c>
      <c r="K168" s="193" t="s">
        <v>151</v>
      </c>
      <c r="L168" s="58"/>
      <c r="M168" s="198" t="s">
        <v>21</v>
      </c>
      <c r="N168" s="199" t="s">
        <v>47</v>
      </c>
      <c r="O168" s="39"/>
      <c r="P168" s="200">
        <f>O168*H168</f>
        <v>0</v>
      </c>
      <c r="Q168" s="200">
        <v>0.54545999999999994</v>
      </c>
      <c r="R168" s="200">
        <f>Q168*H168</f>
        <v>338.45792999999998</v>
      </c>
      <c r="S168" s="200">
        <v>0</v>
      </c>
      <c r="T168" s="201">
        <f>S168*H168</f>
        <v>0</v>
      </c>
      <c r="AR168" s="21" t="s">
        <v>152</v>
      </c>
      <c r="AT168" s="21" t="s">
        <v>147</v>
      </c>
      <c r="AU168" s="21" t="s">
        <v>86</v>
      </c>
      <c r="AY168" s="21" t="s">
        <v>145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21" t="s">
        <v>84</v>
      </c>
      <c r="BK168" s="202">
        <f>ROUND(I168*H168,2)</f>
        <v>0</v>
      </c>
      <c r="BL168" s="21" t="s">
        <v>152</v>
      </c>
      <c r="BM168" s="21" t="s">
        <v>521</v>
      </c>
    </row>
    <row r="169" spans="2:65" s="1" customFormat="1" ht="24">
      <c r="B169" s="38"/>
      <c r="C169" s="60"/>
      <c r="D169" s="203" t="s">
        <v>154</v>
      </c>
      <c r="E169" s="60"/>
      <c r="F169" s="204" t="s">
        <v>522</v>
      </c>
      <c r="G169" s="60"/>
      <c r="H169" s="60"/>
      <c r="I169" s="161"/>
      <c r="J169" s="60"/>
      <c r="K169" s="60"/>
      <c r="L169" s="58"/>
      <c r="M169" s="205"/>
      <c r="N169" s="39"/>
      <c r="O169" s="39"/>
      <c r="P169" s="39"/>
      <c r="Q169" s="39"/>
      <c r="R169" s="39"/>
      <c r="S169" s="39"/>
      <c r="T169" s="75"/>
      <c r="AT169" s="21" t="s">
        <v>154</v>
      </c>
      <c r="AU169" s="21" t="s">
        <v>86</v>
      </c>
    </row>
    <row r="170" spans="2:65" s="11" customFormat="1">
      <c r="B170" s="206"/>
      <c r="C170" s="207"/>
      <c r="D170" s="208" t="s">
        <v>156</v>
      </c>
      <c r="E170" s="209" t="s">
        <v>21</v>
      </c>
      <c r="F170" s="210" t="s">
        <v>342</v>
      </c>
      <c r="G170" s="207"/>
      <c r="H170" s="211">
        <v>620.5</v>
      </c>
      <c r="I170" s="212"/>
      <c r="J170" s="207"/>
      <c r="K170" s="207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156</v>
      </c>
      <c r="AU170" s="217" t="s">
        <v>86</v>
      </c>
      <c r="AV170" s="11" t="s">
        <v>86</v>
      </c>
      <c r="AW170" s="11" t="s">
        <v>39</v>
      </c>
      <c r="AX170" s="11" t="s">
        <v>84</v>
      </c>
      <c r="AY170" s="217" t="s">
        <v>145</v>
      </c>
    </row>
    <row r="171" spans="2:65" s="1" customFormat="1" ht="22.5" customHeight="1">
      <c r="B171" s="38"/>
      <c r="C171" s="191" t="s">
        <v>305</v>
      </c>
      <c r="D171" s="191" t="s">
        <v>147</v>
      </c>
      <c r="E171" s="192" t="s">
        <v>523</v>
      </c>
      <c r="F171" s="193" t="s">
        <v>524</v>
      </c>
      <c r="G171" s="194" t="s">
        <v>168</v>
      </c>
      <c r="H171" s="195">
        <v>1006.21</v>
      </c>
      <c r="I171" s="196"/>
      <c r="J171" s="197">
        <f>ROUND(I171*H171,2)</f>
        <v>0</v>
      </c>
      <c r="K171" s="193" t="s">
        <v>151</v>
      </c>
      <c r="L171" s="58"/>
      <c r="M171" s="198" t="s">
        <v>21</v>
      </c>
      <c r="N171" s="199" t="s">
        <v>47</v>
      </c>
      <c r="O171" s="39"/>
      <c r="P171" s="200">
        <f>O171*H171</f>
        <v>0</v>
      </c>
      <c r="Q171" s="200">
        <v>0.79339999999999999</v>
      </c>
      <c r="R171" s="200">
        <f>Q171*H171</f>
        <v>798.32701400000008</v>
      </c>
      <c r="S171" s="200">
        <v>0</v>
      </c>
      <c r="T171" s="201">
        <f>S171*H171</f>
        <v>0</v>
      </c>
      <c r="AR171" s="21" t="s">
        <v>152</v>
      </c>
      <c r="AT171" s="21" t="s">
        <v>147</v>
      </c>
      <c r="AU171" s="21" t="s">
        <v>86</v>
      </c>
      <c r="AY171" s="21" t="s">
        <v>145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1" t="s">
        <v>84</v>
      </c>
      <c r="BK171" s="202">
        <f>ROUND(I171*H171,2)</f>
        <v>0</v>
      </c>
      <c r="BL171" s="21" t="s">
        <v>152</v>
      </c>
      <c r="BM171" s="21" t="s">
        <v>525</v>
      </c>
    </row>
    <row r="172" spans="2:65" s="1" customFormat="1" ht="24">
      <c r="B172" s="38"/>
      <c r="C172" s="60"/>
      <c r="D172" s="203" t="s">
        <v>154</v>
      </c>
      <c r="E172" s="60"/>
      <c r="F172" s="204" t="s">
        <v>526</v>
      </c>
      <c r="G172" s="60"/>
      <c r="H172" s="60"/>
      <c r="I172" s="161"/>
      <c r="J172" s="60"/>
      <c r="K172" s="60"/>
      <c r="L172" s="58"/>
      <c r="M172" s="205"/>
      <c r="N172" s="39"/>
      <c r="O172" s="39"/>
      <c r="P172" s="39"/>
      <c r="Q172" s="39"/>
      <c r="R172" s="39"/>
      <c r="S172" s="39"/>
      <c r="T172" s="75"/>
      <c r="AT172" s="21" t="s">
        <v>154</v>
      </c>
      <c r="AU172" s="21" t="s">
        <v>86</v>
      </c>
    </row>
    <row r="173" spans="2:65" s="11" customFormat="1">
      <c r="B173" s="206"/>
      <c r="C173" s="207"/>
      <c r="D173" s="208" t="s">
        <v>156</v>
      </c>
      <c r="E173" s="209" t="s">
        <v>21</v>
      </c>
      <c r="F173" s="210" t="s">
        <v>527</v>
      </c>
      <c r="G173" s="207"/>
      <c r="H173" s="211">
        <v>1006.21</v>
      </c>
      <c r="I173" s="212"/>
      <c r="J173" s="207"/>
      <c r="K173" s="207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156</v>
      </c>
      <c r="AU173" s="217" t="s">
        <v>86</v>
      </c>
      <c r="AV173" s="11" t="s">
        <v>86</v>
      </c>
      <c r="AW173" s="11" t="s">
        <v>39</v>
      </c>
      <c r="AX173" s="11" t="s">
        <v>84</v>
      </c>
      <c r="AY173" s="217" t="s">
        <v>145</v>
      </c>
    </row>
    <row r="174" spans="2:65" s="1" customFormat="1" ht="22.5" customHeight="1">
      <c r="B174" s="38"/>
      <c r="C174" s="191" t="s">
        <v>313</v>
      </c>
      <c r="D174" s="191" t="s">
        <v>147</v>
      </c>
      <c r="E174" s="192" t="s">
        <v>528</v>
      </c>
      <c r="F174" s="193" t="s">
        <v>529</v>
      </c>
      <c r="G174" s="194" t="s">
        <v>168</v>
      </c>
      <c r="H174" s="195">
        <v>620.5</v>
      </c>
      <c r="I174" s="196"/>
      <c r="J174" s="197">
        <f>ROUND(I174*H174,2)</f>
        <v>0</v>
      </c>
      <c r="K174" s="193" t="s">
        <v>151</v>
      </c>
      <c r="L174" s="58"/>
      <c r="M174" s="198" t="s">
        <v>21</v>
      </c>
      <c r="N174" s="199" t="s">
        <v>47</v>
      </c>
      <c r="O174" s="39"/>
      <c r="P174" s="200">
        <f>O174*H174</f>
        <v>0</v>
      </c>
      <c r="Q174" s="200">
        <v>0.1837</v>
      </c>
      <c r="R174" s="200">
        <f>Q174*H174</f>
        <v>113.98585</v>
      </c>
      <c r="S174" s="200">
        <v>0</v>
      </c>
      <c r="T174" s="201">
        <f>S174*H174</f>
        <v>0</v>
      </c>
      <c r="AR174" s="21" t="s">
        <v>152</v>
      </c>
      <c r="AT174" s="21" t="s">
        <v>147</v>
      </c>
      <c r="AU174" s="21" t="s">
        <v>86</v>
      </c>
      <c r="AY174" s="21" t="s">
        <v>145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21" t="s">
        <v>84</v>
      </c>
      <c r="BK174" s="202">
        <f>ROUND(I174*H174,2)</f>
        <v>0</v>
      </c>
      <c r="BL174" s="21" t="s">
        <v>152</v>
      </c>
      <c r="BM174" s="21" t="s">
        <v>530</v>
      </c>
    </row>
    <row r="175" spans="2:65" s="1" customFormat="1" ht="36">
      <c r="B175" s="38"/>
      <c r="C175" s="60"/>
      <c r="D175" s="203" t="s">
        <v>154</v>
      </c>
      <c r="E175" s="60"/>
      <c r="F175" s="204" t="s">
        <v>531</v>
      </c>
      <c r="G175" s="60"/>
      <c r="H175" s="60"/>
      <c r="I175" s="161"/>
      <c r="J175" s="60"/>
      <c r="K175" s="60"/>
      <c r="L175" s="58"/>
      <c r="M175" s="205"/>
      <c r="N175" s="39"/>
      <c r="O175" s="39"/>
      <c r="P175" s="39"/>
      <c r="Q175" s="39"/>
      <c r="R175" s="39"/>
      <c r="S175" s="39"/>
      <c r="T175" s="75"/>
      <c r="AT175" s="21" t="s">
        <v>154</v>
      </c>
      <c r="AU175" s="21" t="s">
        <v>86</v>
      </c>
    </row>
    <row r="176" spans="2:65" s="11" customFormat="1">
      <c r="B176" s="206"/>
      <c r="C176" s="207"/>
      <c r="D176" s="208" t="s">
        <v>156</v>
      </c>
      <c r="E176" s="209" t="s">
        <v>342</v>
      </c>
      <c r="F176" s="210" t="s">
        <v>532</v>
      </c>
      <c r="G176" s="207"/>
      <c r="H176" s="211">
        <v>620.5</v>
      </c>
      <c r="I176" s="212"/>
      <c r="J176" s="207"/>
      <c r="K176" s="207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156</v>
      </c>
      <c r="AU176" s="217" t="s">
        <v>86</v>
      </c>
      <c r="AV176" s="11" t="s">
        <v>86</v>
      </c>
      <c r="AW176" s="11" t="s">
        <v>39</v>
      </c>
      <c r="AX176" s="11" t="s">
        <v>84</v>
      </c>
      <c r="AY176" s="217" t="s">
        <v>145</v>
      </c>
    </row>
    <row r="177" spans="2:65" s="1" customFormat="1" ht="22.5" customHeight="1">
      <c r="B177" s="38"/>
      <c r="C177" s="225" t="s">
        <v>318</v>
      </c>
      <c r="D177" s="225" t="s">
        <v>444</v>
      </c>
      <c r="E177" s="226" t="s">
        <v>533</v>
      </c>
      <c r="F177" s="227" t="s">
        <v>534</v>
      </c>
      <c r="G177" s="228" t="s">
        <v>271</v>
      </c>
      <c r="H177" s="229">
        <v>206.62700000000001</v>
      </c>
      <c r="I177" s="230"/>
      <c r="J177" s="231">
        <f>ROUND(I177*H177,2)</f>
        <v>0</v>
      </c>
      <c r="K177" s="227" t="s">
        <v>151</v>
      </c>
      <c r="L177" s="232"/>
      <c r="M177" s="233" t="s">
        <v>21</v>
      </c>
      <c r="N177" s="234" t="s">
        <v>47</v>
      </c>
      <c r="O177" s="39"/>
      <c r="P177" s="200">
        <f>O177*H177</f>
        <v>0</v>
      </c>
      <c r="Q177" s="200">
        <v>1</v>
      </c>
      <c r="R177" s="200">
        <f>Q177*H177</f>
        <v>206.62700000000001</v>
      </c>
      <c r="S177" s="200">
        <v>0</v>
      </c>
      <c r="T177" s="201">
        <f>S177*H177</f>
        <v>0</v>
      </c>
      <c r="AR177" s="21" t="s">
        <v>192</v>
      </c>
      <c r="AT177" s="21" t="s">
        <v>444</v>
      </c>
      <c r="AU177" s="21" t="s">
        <v>86</v>
      </c>
      <c r="AY177" s="21" t="s">
        <v>145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21" t="s">
        <v>84</v>
      </c>
      <c r="BK177" s="202">
        <f>ROUND(I177*H177,2)</f>
        <v>0</v>
      </c>
      <c r="BL177" s="21" t="s">
        <v>152</v>
      </c>
      <c r="BM177" s="21" t="s">
        <v>535</v>
      </c>
    </row>
    <row r="178" spans="2:65" s="1" customFormat="1">
      <c r="B178" s="38"/>
      <c r="C178" s="60"/>
      <c r="D178" s="203" t="s">
        <v>154</v>
      </c>
      <c r="E178" s="60"/>
      <c r="F178" s="204" t="s">
        <v>534</v>
      </c>
      <c r="G178" s="60"/>
      <c r="H178" s="60"/>
      <c r="I178" s="161"/>
      <c r="J178" s="60"/>
      <c r="K178" s="60"/>
      <c r="L178" s="58"/>
      <c r="M178" s="205"/>
      <c r="N178" s="39"/>
      <c r="O178" s="39"/>
      <c r="P178" s="39"/>
      <c r="Q178" s="39"/>
      <c r="R178" s="39"/>
      <c r="S178" s="39"/>
      <c r="T178" s="75"/>
      <c r="AT178" s="21" t="s">
        <v>154</v>
      </c>
      <c r="AU178" s="21" t="s">
        <v>86</v>
      </c>
    </row>
    <row r="179" spans="2:65" s="11" customFormat="1">
      <c r="B179" s="206"/>
      <c r="C179" s="207"/>
      <c r="D179" s="203" t="s">
        <v>156</v>
      </c>
      <c r="E179" s="218" t="s">
        <v>21</v>
      </c>
      <c r="F179" s="219" t="s">
        <v>536</v>
      </c>
      <c r="G179" s="207"/>
      <c r="H179" s="220">
        <v>620.5</v>
      </c>
      <c r="I179" s="212"/>
      <c r="J179" s="207"/>
      <c r="K179" s="207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156</v>
      </c>
      <c r="AU179" s="217" t="s">
        <v>86</v>
      </c>
      <c r="AV179" s="11" t="s">
        <v>86</v>
      </c>
      <c r="AW179" s="11" t="s">
        <v>39</v>
      </c>
      <c r="AX179" s="11" t="s">
        <v>84</v>
      </c>
      <c r="AY179" s="217" t="s">
        <v>145</v>
      </c>
    </row>
    <row r="180" spans="2:65" s="11" customFormat="1">
      <c r="B180" s="206"/>
      <c r="C180" s="207"/>
      <c r="D180" s="208" t="s">
        <v>156</v>
      </c>
      <c r="E180" s="207"/>
      <c r="F180" s="210" t="s">
        <v>537</v>
      </c>
      <c r="G180" s="207"/>
      <c r="H180" s="211">
        <v>206.62700000000001</v>
      </c>
      <c r="I180" s="212"/>
      <c r="J180" s="207"/>
      <c r="K180" s="207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156</v>
      </c>
      <c r="AU180" s="217" t="s">
        <v>86</v>
      </c>
      <c r="AV180" s="11" t="s">
        <v>86</v>
      </c>
      <c r="AW180" s="11" t="s">
        <v>6</v>
      </c>
      <c r="AX180" s="11" t="s">
        <v>84</v>
      </c>
      <c r="AY180" s="217" t="s">
        <v>145</v>
      </c>
    </row>
    <row r="181" spans="2:65" s="1" customFormat="1" ht="22.5" customHeight="1">
      <c r="B181" s="38"/>
      <c r="C181" s="191" t="s">
        <v>327</v>
      </c>
      <c r="D181" s="191" t="s">
        <v>147</v>
      </c>
      <c r="E181" s="192" t="s">
        <v>538</v>
      </c>
      <c r="F181" s="193" t="s">
        <v>539</v>
      </c>
      <c r="G181" s="194" t="s">
        <v>168</v>
      </c>
      <c r="H181" s="195">
        <v>1006.21</v>
      </c>
      <c r="I181" s="196"/>
      <c r="J181" s="197">
        <f>ROUND(I181*H181,2)</f>
        <v>0</v>
      </c>
      <c r="K181" s="193" t="s">
        <v>151</v>
      </c>
      <c r="L181" s="58"/>
      <c r="M181" s="198" t="s">
        <v>21</v>
      </c>
      <c r="N181" s="199" t="s">
        <v>47</v>
      </c>
      <c r="O181" s="39"/>
      <c r="P181" s="200">
        <f>O181*H181</f>
        <v>0</v>
      </c>
      <c r="Q181" s="200">
        <v>0.1837</v>
      </c>
      <c r="R181" s="200">
        <f>Q181*H181</f>
        <v>184.840777</v>
      </c>
      <c r="S181" s="200">
        <v>0</v>
      </c>
      <c r="T181" s="201">
        <f>S181*H181</f>
        <v>0</v>
      </c>
      <c r="AR181" s="21" t="s">
        <v>152</v>
      </c>
      <c r="AT181" s="21" t="s">
        <v>147</v>
      </c>
      <c r="AU181" s="21" t="s">
        <v>86</v>
      </c>
      <c r="AY181" s="21" t="s">
        <v>145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21" t="s">
        <v>84</v>
      </c>
      <c r="BK181" s="202">
        <f>ROUND(I181*H181,2)</f>
        <v>0</v>
      </c>
      <c r="BL181" s="21" t="s">
        <v>152</v>
      </c>
      <c r="BM181" s="21" t="s">
        <v>540</v>
      </c>
    </row>
    <row r="182" spans="2:65" s="1" customFormat="1" ht="36">
      <c r="B182" s="38"/>
      <c r="C182" s="60"/>
      <c r="D182" s="203" t="s">
        <v>154</v>
      </c>
      <c r="E182" s="60"/>
      <c r="F182" s="204" t="s">
        <v>541</v>
      </c>
      <c r="G182" s="60"/>
      <c r="H182" s="60"/>
      <c r="I182" s="161"/>
      <c r="J182" s="60"/>
      <c r="K182" s="60"/>
      <c r="L182" s="58"/>
      <c r="M182" s="205"/>
      <c r="N182" s="39"/>
      <c r="O182" s="39"/>
      <c r="P182" s="39"/>
      <c r="Q182" s="39"/>
      <c r="R182" s="39"/>
      <c r="S182" s="39"/>
      <c r="T182" s="75"/>
      <c r="AT182" s="21" t="s">
        <v>154</v>
      </c>
      <c r="AU182" s="21" t="s">
        <v>86</v>
      </c>
    </row>
    <row r="183" spans="2:65" s="11" customFormat="1">
      <c r="B183" s="206"/>
      <c r="C183" s="207"/>
      <c r="D183" s="208" t="s">
        <v>156</v>
      </c>
      <c r="E183" s="209" t="s">
        <v>345</v>
      </c>
      <c r="F183" s="210" t="s">
        <v>542</v>
      </c>
      <c r="G183" s="207"/>
      <c r="H183" s="211">
        <v>1006.21</v>
      </c>
      <c r="I183" s="212"/>
      <c r="J183" s="207"/>
      <c r="K183" s="207"/>
      <c r="L183" s="213"/>
      <c r="M183" s="214"/>
      <c r="N183" s="215"/>
      <c r="O183" s="215"/>
      <c r="P183" s="215"/>
      <c r="Q183" s="215"/>
      <c r="R183" s="215"/>
      <c r="S183" s="215"/>
      <c r="T183" s="216"/>
      <c r="AT183" s="217" t="s">
        <v>156</v>
      </c>
      <c r="AU183" s="217" t="s">
        <v>86</v>
      </c>
      <c r="AV183" s="11" t="s">
        <v>86</v>
      </c>
      <c r="AW183" s="11" t="s">
        <v>39</v>
      </c>
      <c r="AX183" s="11" t="s">
        <v>84</v>
      </c>
      <c r="AY183" s="217" t="s">
        <v>145</v>
      </c>
    </row>
    <row r="184" spans="2:65" s="1" customFormat="1" ht="22.5" customHeight="1">
      <c r="B184" s="38"/>
      <c r="C184" s="225" t="s">
        <v>336</v>
      </c>
      <c r="D184" s="225" t="s">
        <v>444</v>
      </c>
      <c r="E184" s="226" t="s">
        <v>543</v>
      </c>
      <c r="F184" s="227" t="s">
        <v>544</v>
      </c>
      <c r="G184" s="228" t="s">
        <v>271</v>
      </c>
      <c r="H184" s="229">
        <v>201.24199999999999</v>
      </c>
      <c r="I184" s="230"/>
      <c r="J184" s="231">
        <f>ROUND(I184*H184,2)</f>
        <v>0</v>
      </c>
      <c r="K184" s="227" t="s">
        <v>151</v>
      </c>
      <c r="L184" s="232"/>
      <c r="M184" s="233" t="s">
        <v>21</v>
      </c>
      <c r="N184" s="234" t="s">
        <v>47</v>
      </c>
      <c r="O184" s="39"/>
      <c r="P184" s="200">
        <f>O184*H184</f>
        <v>0</v>
      </c>
      <c r="Q184" s="200">
        <v>1</v>
      </c>
      <c r="R184" s="200">
        <f>Q184*H184</f>
        <v>201.24199999999999</v>
      </c>
      <c r="S184" s="200">
        <v>0</v>
      </c>
      <c r="T184" s="201">
        <f>S184*H184</f>
        <v>0</v>
      </c>
      <c r="AR184" s="21" t="s">
        <v>192</v>
      </c>
      <c r="AT184" s="21" t="s">
        <v>444</v>
      </c>
      <c r="AU184" s="21" t="s">
        <v>86</v>
      </c>
      <c r="AY184" s="21" t="s">
        <v>145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21" t="s">
        <v>84</v>
      </c>
      <c r="BK184" s="202">
        <f>ROUND(I184*H184,2)</f>
        <v>0</v>
      </c>
      <c r="BL184" s="21" t="s">
        <v>152</v>
      </c>
      <c r="BM184" s="21" t="s">
        <v>545</v>
      </c>
    </row>
    <row r="185" spans="2:65" s="1" customFormat="1">
      <c r="B185" s="38"/>
      <c r="C185" s="60"/>
      <c r="D185" s="203" t="s">
        <v>154</v>
      </c>
      <c r="E185" s="60"/>
      <c r="F185" s="204" t="s">
        <v>544</v>
      </c>
      <c r="G185" s="60"/>
      <c r="H185" s="60"/>
      <c r="I185" s="161"/>
      <c r="J185" s="60"/>
      <c r="K185" s="60"/>
      <c r="L185" s="58"/>
      <c r="M185" s="205"/>
      <c r="N185" s="39"/>
      <c r="O185" s="39"/>
      <c r="P185" s="39"/>
      <c r="Q185" s="39"/>
      <c r="R185" s="39"/>
      <c r="S185" s="39"/>
      <c r="T185" s="75"/>
      <c r="AT185" s="21" t="s">
        <v>154</v>
      </c>
      <c r="AU185" s="21" t="s">
        <v>86</v>
      </c>
    </row>
    <row r="186" spans="2:65" s="11" customFormat="1">
      <c r="B186" s="206"/>
      <c r="C186" s="207"/>
      <c r="D186" s="203" t="s">
        <v>156</v>
      </c>
      <c r="E186" s="218" t="s">
        <v>21</v>
      </c>
      <c r="F186" s="219" t="s">
        <v>345</v>
      </c>
      <c r="G186" s="207"/>
      <c r="H186" s="220">
        <v>1006.21</v>
      </c>
      <c r="I186" s="212"/>
      <c r="J186" s="207"/>
      <c r="K186" s="207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156</v>
      </c>
      <c r="AU186" s="217" t="s">
        <v>86</v>
      </c>
      <c r="AV186" s="11" t="s">
        <v>86</v>
      </c>
      <c r="AW186" s="11" t="s">
        <v>39</v>
      </c>
      <c r="AX186" s="11" t="s">
        <v>84</v>
      </c>
      <c r="AY186" s="217" t="s">
        <v>145</v>
      </c>
    </row>
    <row r="187" spans="2:65" s="11" customFormat="1">
      <c r="B187" s="206"/>
      <c r="C187" s="207"/>
      <c r="D187" s="208" t="s">
        <v>156</v>
      </c>
      <c r="E187" s="207"/>
      <c r="F187" s="210" t="s">
        <v>546</v>
      </c>
      <c r="G187" s="207"/>
      <c r="H187" s="211">
        <v>201.24199999999999</v>
      </c>
      <c r="I187" s="212"/>
      <c r="J187" s="207"/>
      <c r="K187" s="207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156</v>
      </c>
      <c r="AU187" s="217" t="s">
        <v>86</v>
      </c>
      <c r="AV187" s="11" t="s">
        <v>86</v>
      </c>
      <c r="AW187" s="11" t="s">
        <v>6</v>
      </c>
      <c r="AX187" s="11" t="s">
        <v>84</v>
      </c>
      <c r="AY187" s="217" t="s">
        <v>145</v>
      </c>
    </row>
    <row r="188" spans="2:65" s="1" customFormat="1" ht="22.5" customHeight="1">
      <c r="B188" s="38"/>
      <c r="C188" s="191" t="s">
        <v>547</v>
      </c>
      <c r="D188" s="191" t="s">
        <v>147</v>
      </c>
      <c r="E188" s="192" t="s">
        <v>548</v>
      </c>
      <c r="F188" s="193" t="s">
        <v>549</v>
      </c>
      <c r="G188" s="194" t="s">
        <v>168</v>
      </c>
      <c r="H188" s="195">
        <v>250.05</v>
      </c>
      <c r="I188" s="196"/>
      <c r="J188" s="197">
        <f>ROUND(I188*H188,2)</f>
        <v>0</v>
      </c>
      <c r="K188" s="193" t="s">
        <v>151</v>
      </c>
      <c r="L188" s="58"/>
      <c r="M188" s="198" t="s">
        <v>21</v>
      </c>
      <c r="N188" s="199" t="s">
        <v>47</v>
      </c>
      <c r="O188" s="39"/>
      <c r="P188" s="200">
        <f>O188*H188</f>
        <v>0</v>
      </c>
      <c r="Q188" s="200">
        <v>0.16700000000000001</v>
      </c>
      <c r="R188" s="200">
        <f>Q188*H188</f>
        <v>41.758350000000007</v>
      </c>
      <c r="S188" s="200">
        <v>0</v>
      </c>
      <c r="T188" s="201">
        <f>S188*H188</f>
        <v>0</v>
      </c>
      <c r="AR188" s="21" t="s">
        <v>152</v>
      </c>
      <c r="AT188" s="21" t="s">
        <v>147</v>
      </c>
      <c r="AU188" s="21" t="s">
        <v>86</v>
      </c>
      <c r="AY188" s="21" t="s">
        <v>145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21" t="s">
        <v>84</v>
      </c>
      <c r="BK188" s="202">
        <f>ROUND(I188*H188,2)</f>
        <v>0</v>
      </c>
      <c r="BL188" s="21" t="s">
        <v>152</v>
      </c>
      <c r="BM188" s="21" t="s">
        <v>550</v>
      </c>
    </row>
    <row r="189" spans="2:65" s="1" customFormat="1" ht="36">
      <c r="B189" s="38"/>
      <c r="C189" s="60"/>
      <c r="D189" s="203" t="s">
        <v>154</v>
      </c>
      <c r="E189" s="60"/>
      <c r="F189" s="204" t="s">
        <v>551</v>
      </c>
      <c r="G189" s="60"/>
      <c r="H189" s="60"/>
      <c r="I189" s="161"/>
      <c r="J189" s="60"/>
      <c r="K189" s="60"/>
      <c r="L189" s="58"/>
      <c r="M189" s="205"/>
      <c r="N189" s="39"/>
      <c r="O189" s="39"/>
      <c r="P189" s="39"/>
      <c r="Q189" s="39"/>
      <c r="R189" s="39"/>
      <c r="S189" s="39"/>
      <c r="T189" s="75"/>
      <c r="AT189" s="21" t="s">
        <v>154</v>
      </c>
      <c r="AU189" s="21" t="s">
        <v>86</v>
      </c>
    </row>
    <row r="190" spans="2:65" s="11" customFormat="1">
      <c r="B190" s="206"/>
      <c r="C190" s="207"/>
      <c r="D190" s="208" t="s">
        <v>156</v>
      </c>
      <c r="E190" s="209" t="s">
        <v>348</v>
      </c>
      <c r="F190" s="210" t="s">
        <v>552</v>
      </c>
      <c r="G190" s="207"/>
      <c r="H190" s="211">
        <v>250.05</v>
      </c>
      <c r="I190" s="212"/>
      <c r="J190" s="207"/>
      <c r="K190" s="207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156</v>
      </c>
      <c r="AU190" s="217" t="s">
        <v>86</v>
      </c>
      <c r="AV190" s="11" t="s">
        <v>86</v>
      </c>
      <c r="AW190" s="11" t="s">
        <v>39</v>
      </c>
      <c r="AX190" s="11" t="s">
        <v>84</v>
      </c>
      <c r="AY190" s="217" t="s">
        <v>145</v>
      </c>
    </row>
    <row r="191" spans="2:65" s="1" customFormat="1" ht="22.5" customHeight="1">
      <c r="B191" s="38"/>
      <c r="C191" s="225" t="s">
        <v>553</v>
      </c>
      <c r="D191" s="225" t="s">
        <v>444</v>
      </c>
      <c r="E191" s="226" t="s">
        <v>554</v>
      </c>
      <c r="F191" s="227" t="s">
        <v>555</v>
      </c>
      <c r="G191" s="228" t="s">
        <v>271</v>
      </c>
      <c r="H191" s="229">
        <v>25.004999999999999</v>
      </c>
      <c r="I191" s="230"/>
      <c r="J191" s="231">
        <f>ROUND(I191*H191,2)</f>
        <v>0</v>
      </c>
      <c r="K191" s="227" t="s">
        <v>151</v>
      </c>
      <c r="L191" s="232"/>
      <c r="M191" s="233" t="s">
        <v>21</v>
      </c>
      <c r="N191" s="234" t="s">
        <v>47</v>
      </c>
      <c r="O191" s="39"/>
      <c r="P191" s="200">
        <f>O191*H191</f>
        <v>0</v>
      </c>
      <c r="Q191" s="200">
        <v>1</v>
      </c>
      <c r="R191" s="200">
        <f>Q191*H191</f>
        <v>25.004999999999999</v>
      </c>
      <c r="S191" s="200">
        <v>0</v>
      </c>
      <c r="T191" s="201">
        <f>S191*H191</f>
        <v>0</v>
      </c>
      <c r="AR191" s="21" t="s">
        <v>192</v>
      </c>
      <c r="AT191" s="21" t="s">
        <v>444</v>
      </c>
      <c r="AU191" s="21" t="s">
        <v>86</v>
      </c>
      <c r="AY191" s="21" t="s">
        <v>145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21" t="s">
        <v>84</v>
      </c>
      <c r="BK191" s="202">
        <f>ROUND(I191*H191,2)</f>
        <v>0</v>
      </c>
      <c r="BL191" s="21" t="s">
        <v>152</v>
      </c>
      <c r="BM191" s="21" t="s">
        <v>556</v>
      </c>
    </row>
    <row r="192" spans="2:65" s="1" customFormat="1">
      <c r="B192" s="38"/>
      <c r="C192" s="60"/>
      <c r="D192" s="203" t="s">
        <v>154</v>
      </c>
      <c r="E192" s="60"/>
      <c r="F192" s="204" t="s">
        <v>555</v>
      </c>
      <c r="G192" s="60"/>
      <c r="H192" s="60"/>
      <c r="I192" s="161"/>
      <c r="J192" s="60"/>
      <c r="K192" s="60"/>
      <c r="L192" s="58"/>
      <c r="M192" s="205"/>
      <c r="N192" s="39"/>
      <c r="O192" s="39"/>
      <c r="P192" s="39"/>
      <c r="Q192" s="39"/>
      <c r="R192" s="39"/>
      <c r="S192" s="39"/>
      <c r="T192" s="75"/>
      <c r="AT192" s="21" t="s">
        <v>154</v>
      </c>
      <c r="AU192" s="21" t="s">
        <v>86</v>
      </c>
    </row>
    <row r="193" spans="2:65" s="11" customFormat="1">
      <c r="B193" s="206"/>
      <c r="C193" s="207"/>
      <c r="D193" s="208" t="s">
        <v>156</v>
      </c>
      <c r="E193" s="209" t="s">
        <v>21</v>
      </c>
      <c r="F193" s="210" t="s">
        <v>557</v>
      </c>
      <c r="G193" s="207"/>
      <c r="H193" s="211">
        <v>25.004999999999999</v>
      </c>
      <c r="I193" s="212"/>
      <c r="J193" s="207"/>
      <c r="K193" s="207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156</v>
      </c>
      <c r="AU193" s="217" t="s">
        <v>86</v>
      </c>
      <c r="AV193" s="11" t="s">
        <v>86</v>
      </c>
      <c r="AW193" s="11" t="s">
        <v>39</v>
      </c>
      <c r="AX193" s="11" t="s">
        <v>84</v>
      </c>
      <c r="AY193" s="217" t="s">
        <v>145</v>
      </c>
    </row>
    <row r="194" spans="2:65" s="1" customFormat="1" ht="22.5" customHeight="1">
      <c r="B194" s="38"/>
      <c r="C194" s="191" t="s">
        <v>558</v>
      </c>
      <c r="D194" s="191" t="s">
        <v>147</v>
      </c>
      <c r="E194" s="192" t="s">
        <v>559</v>
      </c>
      <c r="F194" s="193" t="s">
        <v>560</v>
      </c>
      <c r="G194" s="194" t="s">
        <v>168</v>
      </c>
      <c r="H194" s="195">
        <v>42.25</v>
      </c>
      <c r="I194" s="196"/>
      <c r="J194" s="197">
        <f>ROUND(I194*H194,2)</f>
        <v>0</v>
      </c>
      <c r="K194" s="193" t="s">
        <v>151</v>
      </c>
      <c r="L194" s="58"/>
      <c r="M194" s="198" t="s">
        <v>21</v>
      </c>
      <c r="N194" s="199" t="s">
        <v>47</v>
      </c>
      <c r="O194" s="39"/>
      <c r="P194" s="200">
        <f>O194*H194</f>
        <v>0</v>
      </c>
      <c r="Q194" s="200">
        <v>8.4250000000000005E-2</v>
      </c>
      <c r="R194" s="200">
        <f>Q194*H194</f>
        <v>3.5595625000000002</v>
      </c>
      <c r="S194" s="200">
        <v>0</v>
      </c>
      <c r="T194" s="201">
        <f>S194*H194</f>
        <v>0</v>
      </c>
      <c r="AR194" s="21" t="s">
        <v>152</v>
      </c>
      <c r="AT194" s="21" t="s">
        <v>147</v>
      </c>
      <c r="AU194" s="21" t="s">
        <v>86</v>
      </c>
      <c r="AY194" s="21" t="s">
        <v>145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21" t="s">
        <v>84</v>
      </c>
      <c r="BK194" s="202">
        <f>ROUND(I194*H194,2)</f>
        <v>0</v>
      </c>
      <c r="BL194" s="21" t="s">
        <v>152</v>
      </c>
      <c r="BM194" s="21" t="s">
        <v>561</v>
      </c>
    </row>
    <row r="195" spans="2:65" s="1" customFormat="1" ht="36">
      <c r="B195" s="38"/>
      <c r="C195" s="60"/>
      <c r="D195" s="203" t="s">
        <v>154</v>
      </c>
      <c r="E195" s="60"/>
      <c r="F195" s="204" t="s">
        <v>562</v>
      </c>
      <c r="G195" s="60"/>
      <c r="H195" s="60"/>
      <c r="I195" s="161"/>
      <c r="J195" s="60"/>
      <c r="K195" s="60"/>
      <c r="L195" s="58"/>
      <c r="M195" s="205"/>
      <c r="N195" s="39"/>
      <c r="O195" s="39"/>
      <c r="P195" s="39"/>
      <c r="Q195" s="39"/>
      <c r="R195" s="39"/>
      <c r="S195" s="39"/>
      <c r="T195" s="75"/>
      <c r="AT195" s="21" t="s">
        <v>154</v>
      </c>
      <c r="AU195" s="21" t="s">
        <v>86</v>
      </c>
    </row>
    <row r="196" spans="2:65" s="11" customFormat="1">
      <c r="B196" s="206"/>
      <c r="C196" s="207"/>
      <c r="D196" s="208" t="s">
        <v>156</v>
      </c>
      <c r="E196" s="209" t="s">
        <v>378</v>
      </c>
      <c r="F196" s="210" t="s">
        <v>563</v>
      </c>
      <c r="G196" s="207"/>
      <c r="H196" s="211">
        <v>42.25</v>
      </c>
      <c r="I196" s="212"/>
      <c r="J196" s="207"/>
      <c r="K196" s="207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156</v>
      </c>
      <c r="AU196" s="217" t="s">
        <v>86</v>
      </c>
      <c r="AV196" s="11" t="s">
        <v>86</v>
      </c>
      <c r="AW196" s="11" t="s">
        <v>39</v>
      </c>
      <c r="AX196" s="11" t="s">
        <v>84</v>
      </c>
      <c r="AY196" s="217" t="s">
        <v>145</v>
      </c>
    </row>
    <row r="197" spans="2:65" s="1" customFormat="1" ht="22.5" customHeight="1">
      <c r="B197" s="38"/>
      <c r="C197" s="225" t="s">
        <v>564</v>
      </c>
      <c r="D197" s="225" t="s">
        <v>444</v>
      </c>
      <c r="E197" s="226" t="s">
        <v>565</v>
      </c>
      <c r="F197" s="227" t="s">
        <v>566</v>
      </c>
      <c r="G197" s="228" t="s">
        <v>168</v>
      </c>
      <c r="H197" s="229">
        <v>35.700000000000003</v>
      </c>
      <c r="I197" s="230"/>
      <c r="J197" s="231">
        <f>ROUND(I197*H197,2)</f>
        <v>0</v>
      </c>
      <c r="K197" s="227" t="s">
        <v>151</v>
      </c>
      <c r="L197" s="232"/>
      <c r="M197" s="233" t="s">
        <v>21</v>
      </c>
      <c r="N197" s="234" t="s">
        <v>47</v>
      </c>
      <c r="O197" s="39"/>
      <c r="P197" s="200">
        <f>O197*H197</f>
        <v>0</v>
      </c>
      <c r="Q197" s="200">
        <v>0.14000000000000001</v>
      </c>
      <c r="R197" s="200">
        <f>Q197*H197</f>
        <v>4.9980000000000011</v>
      </c>
      <c r="S197" s="200">
        <v>0</v>
      </c>
      <c r="T197" s="201">
        <f>S197*H197</f>
        <v>0</v>
      </c>
      <c r="AR197" s="21" t="s">
        <v>192</v>
      </c>
      <c r="AT197" s="21" t="s">
        <v>444</v>
      </c>
      <c r="AU197" s="21" t="s">
        <v>86</v>
      </c>
      <c r="AY197" s="21" t="s">
        <v>145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21" t="s">
        <v>84</v>
      </c>
      <c r="BK197" s="202">
        <f>ROUND(I197*H197,2)</f>
        <v>0</v>
      </c>
      <c r="BL197" s="21" t="s">
        <v>152</v>
      </c>
      <c r="BM197" s="21" t="s">
        <v>567</v>
      </c>
    </row>
    <row r="198" spans="2:65" s="1" customFormat="1">
      <c r="B198" s="38"/>
      <c r="C198" s="60"/>
      <c r="D198" s="203" t="s">
        <v>154</v>
      </c>
      <c r="E198" s="60"/>
      <c r="F198" s="204" t="s">
        <v>566</v>
      </c>
      <c r="G198" s="60"/>
      <c r="H198" s="60"/>
      <c r="I198" s="161"/>
      <c r="J198" s="60"/>
      <c r="K198" s="60"/>
      <c r="L198" s="58"/>
      <c r="M198" s="205"/>
      <c r="N198" s="39"/>
      <c r="O198" s="39"/>
      <c r="P198" s="39"/>
      <c r="Q198" s="39"/>
      <c r="R198" s="39"/>
      <c r="S198" s="39"/>
      <c r="T198" s="75"/>
      <c r="AT198" s="21" t="s">
        <v>154</v>
      </c>
      <c r="AU198" s="21" t="s">
        <v>86</v>
      </c>
    </row>
    <row r="199" spans="2:65" s="11" customFormat="1">
      <c r="B199" s="206"/>
      <c r="C199" s="207"/>
      <c r="D199" s="208" t="s">
        <v>156</v>
      </c>
      <c r="E199" s="209" t="s">
        <v>21</v>
      </c>
      <c r="F199" s="210" t="s">
        <v>568</v>
      </c>
      <c r="G199" s="207"/>
      <c r="H199" s="211">
        <v>35.700000000000003</v>
      </c>
      <c r="I199" s="212"/>
      <c r="J199" s="207"/>
      <c r="K199" s="207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156</v>
      </c>
      <c r="AU199" s="217" t="s">
        <v>86</v>
      </c>
      <c r="AV199" s="11" t="s">
        <v>86</v>
      </c>
      <c r="AW199" s="11" t="s">
        <v>39</v>
      </c>
      <c r="AX199" s="11" t="s">
        <v>84</v>
      </c>
      <c r="AY199" s="217" t="s">
        <v>145</v>
      </c>
    </row>
    <row r="200" spans="2:65" s="1" customFormat="1" ht="31.5" customHeight="1">
      <c r="B200" s="38"/>
      <c r="C200" s="191" t="s">
        <v>569</v>
      </c>
      <c r="D200" s="191" t="s">
        <v>147</v>
      </c>
      <c r="E200" s="192" t="s">
        <v>570</v>
      </c>
      <c r="F200" s="193" t="s">
        <v>571</v>
      </c>
      <c r="G200" s="194" t="s">
        <v>168</v>
      </c>
      <c r="H200" s="195">
        <v>6.55</v>
      </c>
      <c r="I200" s="196"/>
      <c r="J200" s="197">
        <f>ROUND(I200*H200,2)</f>
        <v>0</v>
      </c>
      <c r="K200" s="193" t="s">
        <v>151</v>
      </c>
      <c r="L200" s="58"/>
      <c r="M200" s="198" t="s">
        <v>21</v>
      </c>
      <c r="N200" s="199" t="s">
        <v>47</v>
      </c>
      <c r="O200" s="39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AR200" s="21" t="s">
        <v>152</v>
      </c>
      <c r="AT200" s="21" t="s">
        <v>147</v>
      </c>
      <c r="AU200" s="21" t="s">
        <v>86</v>
      </c>
      <c r="AY200" s="21" t="s">
        <v>145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21" t="s">
        <v>84</v>
      </c>
      <c r="BK200" s="202">
        <f>ROUND(I200*H200,2)</f>
        <v>0</v>
      </c>
      <c r="BL200" s="21" t="s">
        <v>152</v>
      </c>
      <c r="BM200" s="21" t="s">
        <v>572</v>
      </c>
    </row>
    <row r="201" spans="2:65" s="1" customFormat="1" ht="48">
      <c r="B201" s="38"/>
      <c r="C201" s="60"/>
      <c r="D201" s="203" t="s">
        <v>154</v>
      </c>
      <c r="E201" s="60"/>
      <c r="F201" s="204" t="s">
        <v>573</v>
      </c>
      <c r="G201" s="60"/>
      <c r="H201" s="60"/>
      <c r="I201" s="161"/>
      <c r="J201" s="60"/>
      <c r="K201" s="60"/>
      <c r="L201" s="58"/>
      <c r="M201" s="205"/>
      <c r="N201" s="39"/>
      <c r="O201" s="39"/>
      <c r="P201" s="39"/>
      <c r="Q201" s="39"/>
      <c r="R201" s="39"/>
      <c r="S201" s="39"/>
      <c r="T201" s="75"/>
      <c r="AT201" s="21" t="s">
        <v>154</v>
      </c>
      <c r="AU201" s="21" t="s">
        <v>86</v>
      </c>
    </row>
    <row r="202" spans="2:65" s="11" customFormat="1">
      <c r="B202" s="206"/>
      <c r="C202" s="207"/>
      <c r="D202" s="208" t="s">
        <v>156</v>
      </c>
      <c r="E202" s="209" t="s">
        <v>390</v>
      </c>
      <c r="F202" s="210" t="s">
        <v>574</v>
      </c>
      <c r="G202" s="207"/>
      <c r="H202" s="211">
        <v>6.55</v>
      </c>
      <c r="I202" s="212"/>
      <c r="J202" s="207"/>
      <c r="K202" s="207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156</v>
      </c>
      <c r="AU202" s="217" t="s">
        <v>86</v>
      </c>
      <c r="AV202" s="11" t="s">
        <v>86</v>
      </c>
      <c r="AW202" s="11" t="s">
        <v>39</v>
      </c>
      <c r="AX202" s="11" t="s">
        <v>84</v>
      </c>
      <c r="AY202" s="217" t="s">
        <v>145</v>
      </c>
    </row>
    <row r="203" spans="2:65" s="1" customFormat="1" ht="22.5" customHeight="1">
      <c r="B203" s="38"/>
      <c r="C203" s="225" t="s">
        <v>575</v>
      </c>
      <c r="D203" s="225" t="s">
        <v>444</v>
      </c>
      <c r="E203" s="226" t="s">
        <v>576</v>
      </c>
      <c r="F203" s="227" t="s">
        <v>577</v>
      </c>
      <c r="G203" s="228" t="s">
        <v>168</v>
      </c>
      <c r="H203" s="229">
        <v>6.55</v>
      </c>
      <c r="I203" s="230"/>
      <c r="J203" s="231">
        <f>ROUND(I203*H203,2)</f>
        <v>0</v>
      </c>
      <c r="K203" s="227" t="s">
        <v>151</v>
      </c>
      <c r="L203" s="232"/>
      <c r="M203" s="233" t="s">
        <v>21</v>
      </c>
      <c r="N203" s="234" t="s">
        <v>47</v>
      </c>
      <c r="O203" s="39"/>
      <c r="P203" s="200">
        <f>O203*H203</f>
        <v>0</v>
      </c>
      <c r="Q203" s="200">
        <v>0.13</v>
      </c>
      <c r="R203" s="200">
        <f>Q203*H203</f>
        <v>0.85150000000000003</v>
      </c>
      <c r="S203" s="200">
        <v>0</v>
      </c>
      <c r="T203" s="201">
        <f>S203*H203</f>
        <v>0</v>
      </c>
      <c r="AR203" s="21" t="s">
        <v>192</v>
      </c>
      <c r="AT203" s="21" t="s">
        <v>444</v>
      </c>
      <c r="AU203" s="21" t="s">
        <v>86</v>
      </c>
      <c r="AY203" s="21" t="s">
        <v>145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21" t="s">
        <v>84</v>
      </c>
      <c r="BK203" s="202">
        <f>ROUND(I203*H203,2)</f>
        <v>0</v>
      </c>
      <c r="BL203" s="21" t="s">
        <v>152</v>
      </c>
      <c r="BM203" s="21" t="s">
        <v>578</v>
      </c>
    </row>
    <row r="204" spans="2:65" s="1" customFormat="1">
      <c r="B204" s="38"/>
      <c r="C204" s="60"/>
      <c r="D204" s="203" t="s">
        <v>154</v>
      </c>
      <c r="E204" s="60"/>
      <c r="F204" s="204" t="s">
        <v>577</v>
      </c>
      <c r="G204" s="60"/>
      <c r="H204" s="60"/>
      <c r="I204" s="161"/>
      <c r="J204" s="60"/>
      <c r="K204" s="60"/>
      <c r="L204" s="58"/>
      <c r="M204" s="205"/>
      <c r="N204" s="39"/>
      <c r="O204" s="39"/>
      <c r="P204" s="39"/>
      <c r="Q204" s="39"/>
      <c r="R204" s="39"/>
      <c r="S204" s="39"/>
      <c r="T204" s="75"/>
      <c r="AT204" s="21" t="s">
        <v>154</v>
      </c>
      <c r="AU204" s="21" t="s">
        <v>86</v>
      </c>
    </row>
    <row r="205" spans="2:65" s="11" customFormat="1">
      <c r="B205" s="206"/>
      <c r="C205" s="207"/>
      <c r="D205" s="208" t="s">
        <v>156</v>
      </c>
      <c r="E205" s="209" t="s">
        <v>21</v>
      </c>
      <c r="F205" s="210" t="s">
        <v>390</v>
      </c>
      <c r="G205" s="207"/>
      <c r="H205" s="211">
        <v>6.55</v>
      </c>
      <c r="I205" s="212"/>
      <c r="J205" s="207"/>
      <c r="K205" s="207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156</v>
      </c>
      <c r="AU205" s="217" t="s">
        <v>86</v>
      </c>
      <c r="AV205" s="11" t="s">
        <v>86</v>
      </c>
      <c r="AW205" s="11" t="s">
        <v>39</v>
      </c>
      <c r="AX205" s="11" t="s">
        <v>84</v>
      </c>
      <c r="AY205" s="217" t="s">
        <v>145</v>
      </c>
    </row>
    <row r="206" spans="2:65" s="1" customFormat="1" ht="31.5" customHeight="1">
      <c r="B206" s="38"/>
      <c r="C206" s="191" t="s">
        <v>579</v>
      </c>
      <c r="D206" s="191" t="s">
        <v>147</v>
      </c>
      <c r="E206" s="192" t="s">
        <v>580</v>
      </c>
      <c r="F206" s="193" t="s">
        <v>581</v>
      </c>
      <c r="G206" s="194" t="s">
        <v>168</v>
      </c>
      <c r="H206" s="195">
        <v>0.4</v>
      </c>
      <c r="I206" s="196"/>
      <c r="J206" s="197">
        <f>ROUND(I206*H206,2)</f>
        <v>0</v>
      </c>
      <c r="K206" s="193" t="s">
        <v>151</v>
      </c>
      <c r="L206" s="58"/>
      <c r="M206" s="198" t="s">
        <v>21</v>
      </c>
      <c r="N206" s="199" t="s">
        <v>47</v>
      </c>
      <c r="O206" s="39"/>
      <c r="P206" s="200">
        <f>O206*H206</f>
        <v>0</v>
      </c>
      <c r="Q206" s="200">
        <v>0.10100000000000001</v>
      </c>
      <c r="R206" s="200">
        <f>Q206*H206</f>
        <v>4.0400000000000005E-2</v>
      </c>
      <c r="S206" s="200">
        <v>0</v>
      </c>
      <c r="T206" s="201">
        <f>S206*H206</f>
        <v>0</v>
      </c>
      <c r="AR206" s="21" t="s">
        <v>152</v>
      </c>
      <c r="AT206" s="21" t="s">
        <v>147</v>
      </c>
      <c r="AU206" s="21" t="s">
        <v>86</v>
      </c>
      <c r="AY206" s="21" t="s">
        <v>145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21" t="s">
        <v>84</v>
      </c>
      <c r="BK206" s="202">
        <f>ROUND(I206*H206,2)</f>
        <v>0</v>
      </c>
      <c r="BL206" s="21" t="s">
        <v>152</v>
      </c>
      <c r="BM206" s="21" t="s">
        <v>582</v>
      </c>
    </row>
    <row r="207" spans="2:65" s="1" customFormat="1" ht="36">
      <c r="B207" s="38"/>
      <c r="C207" s="60"/>
      <c r="D207" s="203" t="s">
        <v>154</v>
      </c>
      <c r="E207" s="60"/>
      <c r="F207" s="204" t="s">
        <v>583</v>
      </c>
      <c r="G207" s="60"/>
      <c r="H207" s="60"/>
      <c r="I207" s="161"/>
      <c r="J207" s="60"/>
      <c r="K207" s="60"/>
      <c r="L207" s="58"/>
      <c r="M207" s="205"/>
      <c r="N207" s="39"/>
      <c r="O207" s="39"/>
      <c r="P207" s="39"/>
      <c r="Q207" s="39"/>
      <c r="R207" s="39"/>
      <c r="S207" s="39"/>
      <c r="T207" s="75"/>
      <c r="AT207" s="21" t="s">
        <v>154</v>
      </c>
      <c r="AU207" s="21" t="s">
        <v>86</v>
      </c>
    </row>
    <row r="208" spans="2:65" s="11" customFormat="1">
      <c r="B208" s="206"/>
      <c r="C208" s="207"/>
      <c r="D208" s="208" t="s">
        <v>156</v>
      </c>
      <c r="E208" s="209" t="s">
        <v>21</v>
      </c>
      <c r="F208" s="210" t="s">
        <v>584</v>
      </c>
      <c r="G208" s="207"/>
      <c r="H208" s="211">
        <v>0.4</v>
      </c>
      <c r="I208" s="212"/>
      <c r="J208" s="207"/>
      <c r="K208" s="207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156</v>
      </c>
      <c r="AU208" s="217" t="s">
        <v>86</v>
      </c>
      <c r="AV208" s="11" t="s">
        <v>86</v>
      </c>
      <c r="AW208" s="11" t="s">
        <v>39</v>
      </c>
      <c r="AX208" s="11" t="s">
        <v>84</v>
      </c>
      <c r="AY208" s="217" t="s">
        <v>145</v>
      </c>
    </row>
    <row r="209" spans="2:65" s="1" customFormat="1" ht="22.5" customHeight="1">
      <c r="B209" s="38"/>
      <c r="C209" s="225" t="s">
        <v>585</v>
      </c>
      <c r="D209" s="225" t="s">
        <v>444</v>
      </c>
      <c r="E209" s="226" t="s">
        <v>586</v>
      </c>
      <c r="F209" s="227" t="s">
        <v>587</v>
      </c>
      <c r="G209" s="228" t="s">
        <v>168</v>
      </c>
      <c r="H209" s="229">
        <v>0.4</v>
      </c>
      <c r="I209" s="230"/>
      <c r="J209" s="231">
        <f>ROUND(I209*H209,2)</f>
        <v>0</v>
      </c>
      <c r="K209" s="227" t="s">
        <v>151</v>
      </c>
      <c r="L209" s="232"/>
      <c r="M209" s="233" t="s">
        <v>21</v>
      </c>
      <c r="N209" s="234" t="s">
        <v>47</v>
      </c>
      <c r="O209" s="39"/>
      <c r="P209" s="200">
        <f>O209*H209</f>
        <v>0</v>
      </c>
      <c r="Q209" s="200">
        <v>0.13500000000000001</v>
      </c>
      <c r="R209" s="200">
        <f>Q209*H209</f>
        <v>5.4000000000000006E-2</v>
      </c>
      <c r="S209" s="200">
        <v>0</v>
      </c>
      <c r="T209" s="201">
        <f>S209*H209</f>
        <v>0</v>
      </c>
      <c r="AR209" s="21" t="s">
        <v>192</v>
      </c>
      <c r="AT209" s="21" t="s">
        <v>444</v>
      </c>
      <c r="AU209" s="21" t="s">
        <v>86</v>
      </c>
      <c r="AY209" s="21" t="s">
        <v>145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21" t="s">
        <v>84</v>
      </c>
      <c r="BK209" s="202">
        <f>ROUND(I209*H209,2)</f>
        <v>0</v>
      </c>
      <c r="BL209" s="21" t="s">
        <v>152</v>
      </c>
      <c r="BM209" s="21" t="s">
        <v>588</v>
      </c>
    </row>
    <row r="210" spans="2:65" s="1" customFormat="1">
      <c r="B210" s="38"/>
      <c r="C210" s="60"/>
      <c r="D210" s="203" t="s">
        <v>154</v>
      </c>
      <c r="E210" s="60"/>
      <c r="F210" s="204" t="s">
        <v>587</v>
      </c>
      <c r="G210" s="60"/>
      <c r="H210" s="60"/>
      <c r="I210" s="161"/>
      <c r="J210" s="60"/>
      <c r="K210" s="60"/>
      <c r="L210" s="58"/>
      <c r="M210" s="205"/>
      <c r="N210" s="39"/>
      <c r="O210" s="39"/>
      <c r="P210" s="39"/>
      <c r="Q210" s="39"/>
      <c r="R210" s="39"/>
      <c r="S210" s="39"/>
      <c r="T210" s="75"/>
      <c r="AT210" s="21" t="s">
        <v>154</v>
      </c>
      <c r="AU210" s="21" t="s">
        <v>86</v>
      </c>
    </row>
    <row r="211" spans="2:65" s="11" customFormat="1">
      <c r="B211" s="206"/>
      <c r="C211" s="207"/>
      <c r="D211" s="208" t="s">
        <v>156</v>
      </c>
      <c r="E211" s="209" t="s">
        <v>21</v>
      </c>
      <c r="F211" s="210" t="s">
        <v>584</v>
      </c>
      <c r="G211" s="207"/>
      <c r="H211" s="211">
        <v>0.4</v>
      </c>
      <c r="I211" s="212"/>
      <c r="J211" s="207"/>
      <c r="K211" s="207"/>
      <c r="L211" s="213"/>
      <c r="M211" s="214"/>
      <c r="N211" s="215"/>
      <c r="O211" s="215"/>
      <c r="P211" s="215"/>
      <c r="Q211" s="215"/>
      <c r="R211" s="215"/>
      <c r="S211" s="215"/>
      <c r="T211" s="216"/>
      <c r="AT211" s="217" t="s">
        <v>156</v>
      </c>
      <c r="AU211" s="217" t="s">
        <v>86</v>
      </c>
      <c r="AV211" s="11" t="s">
        <v>86</v>
      </c>
      <c r="AW211" s="11" t="s">
        <v>39</v>
      </c>
      <c r="AX211" s="11" t="s">
        <v>84</v>
      </c>
      <c r="AY211" s="217" t="s">
        <v>145</v>
      </c>
    </row>
    <row r="212" spans="2:65" s="1" customFormat="1" ht="22.5" customHeight="1">
      <c r="B212" s="38"/>
      <c r="C212" s="191" t="s">
        <v>589</v>
      </c>
      <c r="D212" s="191" t="s">
        <v>147</v>
      </c>
      <c r="E212" s="192" t="s">
        <v>590</v>
      </c>
      <c r="F212" s="193" t="s">
        <v>591</v>
      </c>
      <c r="G212" s="194" t="s">
        <v>175</v>
      </c>
      <c r="H212" s="195">
        <v>36.25</v>
      </c>
      <c r="I212" s="196"/>
      <c r="J212" s="197">
        <f>ROUND(I212*H212,2)</f>
        <v>0</v>
      </c>
      <c r="K212" s="193" t="s">
        <v>151</v>
      </c>
      <c r="L212" s="58"/>
      <c r="M212" s="198" t="s">
        <v>21</v>
      </c>
      <c r="N212" s="199" t="s">
        <v>47</v>
      </c>
      <c r="O212" s="39"/>
      <c r="P212" s="200">
        <f>O212*H212</f>
        <v>0</v>
      </c>
      <c r="Q212" s="200">
        <v>3.5999999999999999E-3</v>
      </c>
      <c r="R212" s="200">
        <f>Q212*H212</f>
        <v>0.1305</v>
      </c>
      <c r="S212" s="200">
        <v>0</v>
      </c>
      <c r="T212" s="201">
        <f>S212*H212</f>
        <v>0</v>
      </c>
      <c r="AR212" s="21" t="s">
        <v>152</v>
      </c>
      <c r="AT212" s="21" t="s">
        <v>147</v>
      </c>
      <c r="AU212" s="21" t="s">
        <v>86</v>
      </c>
      <c r="AY212" s="21" t="s">
        <v>145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21" t="s">
        <v>84</v>
      </c>
      <c r="BK212" s="202">
        <f>ROUND(I212*H212,2)</f>
        <v>0</v>
      </c>
      <c r="BL212" s="21" t="s">
        <v>152</v>
      </c>
      <c r="BM212" s="21" t="s">
        <v>592</v>
      </c>
    </row>
    <row r="213" spans="2:65" s="1" customFormat="1">
      <c r="B213" s="38"/>
      <c r="C213" s="60"/>
      <c r="D213" s="203" t="s">
        <v>154</v>
      </c>
      <c r="E213" s="60"/>
      <c r="F213" s="204" t="s">
        <v>593</v>
      </c>
      <c r="G213" s="60"/>
      <c r="H213" s="60"/>
      <c r="I213" s="161"/>
      <c r="J213" s="60"/>
      <c r="K213" s="60"/>
      <c r="L213" s="58"/>
      <c r="M213" s="205"/>
      <c r="N213" s="39"/>
      <c r="O213" s="39"/>
      <c r="P213" s="39"/>
      <c r="Q213" s="39"/>
      <c r="R213" s="39"/>
      <c r="S213" s="39"/>
      <c r="T213" s="75"/>
      <c r="AT213" s="21" t="s">
        <v>154</v>
      </c>
      <c r="AU213" s="21" t="s">
        <v>86</v>
      </c>
    </row>
    <row r="214" spans="2:65" s="11" customFormat="1">
      <c r="B214" s="206"/>
      <c r="C214" s="207"/>
      <c r="D214" s="203" t="s">
        <v>156</v>
      </c>
      <c r="E214" s="218" t="s">
        <v>21</v>
      </c>
      <c r="F214" s="219" t="s">
        <v>594</v>
      </c>
      <c r="G214" s="207"/>
      <c r="H214" s="220">
        <v>36.25</v>
      </c>
      <c r="I214" s="212"/>
      <c r="J214" s="207"/>
      <c r="K214" s="207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156</v>
      </c>
      <c r="AU214" s="217" t="s">
        <v>86</v>
      </c>
      <c r="AV214" s="11" t="s">
        <v>86</v>
      </c>
      <c r="AW214" s="11" t="s">
        <v>39</v>
      </c>
      <c r="AX214" s="11" t="s">
        <v>84</v>
      </c>
      <c r="AY214" s="217" t="s">
        <v>145</v>
      </c>
    </row>
    <row r="215" spans="2:65" s="10" customFormat="1" ht="29.85" customHeight="1">
      <c r="B215" s="174"/>
      <c r="C215" s="175"/>
      <c r="D215" s="188" t="s">
        <v>75</v>
      </c>
      <c r="E215" s="189" t="s">
        <v>179</v>
      </c>
      <c r="F215" s="189" t="s">
        <v>595</v>
      </c>
      <c r="G215" s="175"/>
      <c r="H215" s="175"/>
      <c r="I215" s="178"/>
      <c r="J215" s="190">
        <f>BK215</f>
        <v>0</v>
      </c>
      <c r="K215" s="175"/>
      <c r="L215" s="180"/>
      <c r="M215" s="181"/>
      <c r="N215" s="182"/>
      <c r="O215" s="182"/>
      <c r="P215" s="183">
        <f>SUM(P216:P218)</f>
        <v>0</v>
      </c>
      <c r="Q215" s="182"/>
      <c r="R215" s="183">
        <f>SUM(R216:R218)</f>
        <v>8.9829299999999996</v>
      </c>
      <c r="S215" s="182"/>
      <c r="T215" s="184">
        <f>SUM(T216:T218)</f>
        <v>0</v>
      </c>
      <c r="AR215" s="185" t="s">
        <v>84</v>
      </c>
      <c r="AT215" s="186" t="s">
        <v>75</v>
      </c>
      <c r="AU215" s="186" t="s">
        <v>84</v>
      </c>
      <c r="AY215" s="185" t="s">
        <v>145</v>
      </c>
      <c r="BK215" s="187">
        <f>SUM(BK216:BK218)</f>
        <v>0</v>
      </c>
    </row>
    <row r="216" spans="2:65" s="1" customFormat="1" ht="22.5" customHeight="1">
      <c r="B216" s="38"/>
      <c r="C216" s="191" t="s">
        <v>596</v>
      </c>
      <c r="D216" s="191" t="s">
        <v>147</v>
      </c>
      <c r="E216" s="192" t="s">
        <v>597</v>
      </c>
      <c r="F216" s="193" t="s">
        <v>598</v>
      </c>
      <c r="G216" s="194" t="s">
        <v>168</v>
      </c>
      <c r="H216" s="195">
        <v>24.45</v>
      </c>
      <c r="I216" s="196"/>
      <c r="J216" s="197">
        <f>ROUND(I216*H216,2)</f>
        <v>0</v>
      </c>
      <c r="K216" s="193" t="s">
        <v>151</v>
      </c>
      <c r="L216" s="58"/>
      <c r="M216" s="198" t="s">
        <v>21</v>
      </c>
      <c r="N216" s="199" t="s">
        <v>47</v>
      </c>
      <c r="O216" s="39"/>
      <c r="P216" s="200">
        <f>O216*H216</f>
        <v>0</v>
      </c>
      <c r="Q216" s="200">
        <v>0.3674</v>
      </c>
      <c r="R216" s="200">
        <f>Q216*H216</f>
        <v>8.9829299999999996</v>
      </c>
      <c r="S216" s="200">
        <v>0</v>
      </c>
      <c r="T216" s="201">
        <f>S216*H216</f>
        <v>0</v>
      </c>
      <c r="AR216" s="21" t="s">
        <v>152</v>
      </c>
      <c r="AT216" s="21" t="s">
        <v>147</v>
      </c>
      <c r="AU216" s="21" t="s">
        <v>86</v>
      </c>
      <c r="AY216" s="21" t="s">
        <v>145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21" t="s">
        <v>84</v>
      </c>
      <c r="BK216" s="202">
        <f>ROUND(I216*H216,2)</f>
        <v>0</v>
      </c>
      <c r="BL216" s="21" t="s">
        <v>152</v>
      </c>
      <c r="BM216" s="21" t="s">
        <v>599</v>
      </c>
    </row>
    <row r="217" spans="2:65" s="1" customFormat="1">
      <c r="B217" s="38"/>
      <c r="C217" s="60"/>
      <c r="D217" s="203" t="s">
        <v>154</v>
      </c>
      <c r="E217" s="60"/>
      <c r="F217" s="204" t="s">
        <v>600</v>
      </c>
      <c r="G217" s="60"/>
      <c r="H217" s="60"/>
      <c r="I217" s="161"/>
      <c r="J217" s="60"/>
      <c r="K217" s="60"/>
      <c r="L217" s="58"/>
      <c r="M217" s="205"/>
      <c r="N217" s="39"/>
      <c r="O217" s="39"/>
      <c r="P217" s="39"/>
      <c r="Q217" s="39"/>
      <c r="R217" s="39"/>
      <c r="S217" s="39"/>
      <c r="T217" s="75"/>
      <c r="AT217" s="21" t="s">
        <v>154</v>
      </c>
      <c r="AU217" s="21" t="s">
        <v>86</v>
      </c>
    </row>
    <row r="218" spans="2:65" s="11" customFormat="1">
      <c r="B218" s="206"/>
      <c r="C218" s="207"/>
      <c r="D218" s="203" t="s">
        <v>156</v>
      </c>
      <c r="E218" s="218" t="s">
        <v>372</v>
      </c>
      <c r="F218" s="219" t="s">
        <v>601</v>
      </c>
      <c r="G218" s="207"/>
      <c r="H218" s="220">
        <v>24.45</v>
      </c>
      <c r="I218" s="212"/>
      <c r="J218" s="207"/>
      <c r="K218" s="207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156</v>
      </c>
      <c r="AU218" s="217" t="s">
        <v>86</v>
      </c>
      <c r="AV218" s="11" t="s">
        <v>86</v>
      </c>
      <c r="AW218" s="11" t="s">
        <v>39</v>
      </c>
      <c r="AX218" s="11" t="s">
        <v>84</v>
      </c>
      <c r="AY218" s="217" t="s">
        <v>145</v>
      </c>
    </row>
    <row r="219" spans="2:65" s="10" customFormat="1" ht="29.85" customHeight="1">
      <c r="B219" s="174"/>
      <c r="C219" s="175"/>
      <c r="D219" s="188" t="s">
        <v>75</v>
      </c>
      <c r="E219" s="189" t="s">
        <v>198</v>
      </c>
      <c r="F219" s="189" t="s">
        <v>239</v>
      </c>
      <c r="G219" s="175"/>
      <c r="H219" s="175"/>
      <c r="I219" s="178"/>
      <c r="J219" s="190">
        <f>BK219</f>
        <v>0</v>
      </c>
      <c r="K219" s="175"/>
      <c r="L219" s="180"/>
      <c r="M219" s="181"/>
      <c r="N219" s="182"/>
      <c r="O219" s="182"/>
      <c r="P219" s="183">
        <f>SUM(P220:P284)</f>
        <v>0</v>
      </c>
      <c r="Q219" s="182"/>
      <c r="R219" s="183">
        <f>SUM(R220:R284)</f>
        <v>152.14917634</v>
      </c>
      <c r="S219" s="182"/>
      <c r="T219" s="184">
        <f>SUM(T220:T284)</f>
        <v>0</v>
      </c>
      <c r="AR219" s="185" t="s">
        <v>84</v>
      </c>
      <c r="AT219" s="186" t="s">
        <v>75</v>
      </c>
      <c r="AU219" s="186" t="s">
        <v>84</v>
      </c>
      <c r="AY219" s="185" t="s">
        <v>145</v>
      </c>
      <c r="BK219" s="187">
        <f>SUM(BK220:BK284)</f>
        <v>0</v>
      </c>
    </row>
    <row r="220" spans="2:65" s="1" customFormat="1" ht="22.5" customHeight="1">
      <c r="B220" s="38"/>
      <c r="C220" s="191" t="s">
        <v>602</v>
      </c>
      <c r="D220" s="191" t="s">
        <v>147</v>
      </c>
      <c r="E220" s="192" t="s">
        <v>603</v>
      </c>
      <c r="F220" s="193" t="s">
        <v>604</v>
      </c>
      <c r="G220" s="194" t="s">
        <v>150</v>
      </c>
      <c r="H220" s="195">
        <v>21</v>
      </c>
      <c r="I220" s="196"/>
      <c r="J220" s="197">
        <f>ROUND(I220*H220,2)</f>
        <v>0</v>
      </c>
      <c r="K220" s="193" t="s">
        <v>151</v>
      </c>
      <c r="L220" s="58"/>
      <c r="M220" s="198" t="s">
        <v>21</v>
      </c>
      <c r="N220" s="199" t="s">
        <v>47</v>
      </c>
      <c r="O220" s="39"/>
      <c r="P220" s="200">
        <f>O220*H220</f>
        <v>0</v>
      </c>
      <c r="Q220" s="200">
        <v>6.9999999999999999E-4</v>
      </c>
      <c r="R220" s="200">
        <f>Q220*H220</f>
        <v>1.47E-2</v>
      </c>
      <c r="S220" s="200">
        <v>0</v>
      </c>
      <c r="T220" s="201">
        <f>S220*H220</f>
        <v>0</v>
      </c>
      <c r="AR220" s="21" t="s">
        <v>152</v>
      </c>
      <c r="AT220" s="21" t="s">
        <v>147</v>
      </c>
      <c r="AU220" s="21" t="s">
        <v>86</v>
      </c>
      <c r="AY220" s="21" t="s">
        <v>145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21" t="s">
        <v>84</v>
      </c>
      <c r="BK220" s="202">
        <f>ROUND(I220*H220,2)</f>
        <v>0</v>
      </c>
      <c r="BL220" s="21" t="s">
        <v>152</v>
      </c>
      <c r="BM220" s="21" t="s">
        <v>605</v>
      </c>
    </row>
    <row r="221" spans="2:65" s="1" customFormat="1">
      <c r="B221" s="38"/>
      <c r="C221" s="60"/>
      <c r="D221" s="203" t="s">
        <v>154</v>
      </c>
      <c r="E221" s="60"/>
      <c r="F221" s="204" t="s">
        <v>606</v>
      </c>
      <c r="G221" s="60"/>
      <c r="H221" s="60"/>
      <c r="I221" s="161"/>
      <c r="J221" s="60"/>
      <c r="K221" s="60"/>
      <c r="L221" s="58"/>
      <c r="M221" s="205"/>
      <c r="N221" s="39"/>
      <c r="O221" s="39"/>
      <c r="P221" s="39"/>
      <c r="Q221" s="39"/>
      <c r="R221" s="39"/>
      <c r="S221" s="39"/>
      <c r="T221" s="75"/>
      <c r="AT221" s="21" t="s">
        <v>154</v>
      </c>
      <c r="AU221" s="21" t="s">
        <v>86</v>
      </c>
    </row>
    <row r="222" spans="2:65" s="11" customFormat="1">
      <c r="B222" s="206"/>
      <c r="C222" s="207"/>
      <c r="D222" s="208" t="s">
        <v>156</v>
      </c>
      <c r="E222" s="209" t="s">
        <v>21</v>
      </c>
      <c r="F222" s="210" t="s">
        <v>9</v>
      </c>
      <c r="G222" s="207"/>
      <c r="H222" s="211">
        <v>21</v>
      </c>
      <c r="I222" s="212"/>
      <c r="J222" s="207"/>
      <c r="K222" s="207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156</v>
      </c>
      <c r="AU222" s="217" t="s">
        <v>86</v>
      </c>
      <c r="AV222" s="11" t="s">
        <v>86</v>
      </c>
      <c r="AW222" s="11" t="s">
        <v>39</v>
      </c>
      <c r="AX222" s="11" t="s">
        <v>84</v>
      </c>
      <c r="AY222" s="217" t="s">
        <v>145</v>
      </c>
    </row>
    <row r="223" spans="2:65" s="1" customFormat="1" ht="22.5" customHeight="1">
      <c r="B223" s="38"/>
      <c r="C223" s="225" t="s">
        <v>607</v>
      </c>
      <c r="D223" s="225" t="s">
        <v>444</v>
      </c>
      <c r="E223" s="226" t="s">
        <v>608</v>
      </c>
      <c r="F223" s="227" t="s">
        <v>609</v>
      </c>
      <c r="G223" s="228" t="s">
        <v>150</v>
      </c>
      <c r="H223" s="229">
        <v>4</v>
      </c>
      <c r="I223" s="230"/>
      <c r="J223" s="231">
        <f>ROUND(I223*H223,2)</f>
        <v>0</v>
      </c>
      <c r="K223" s="227" t="s">
        <v>151</v>
      </c>
      <c r="L223" s="232"/>
      <c r="M223" s="233" t="s">
        <v>21</v>
      </c>
      <c r="N223" s="234" t="s">
        <v>47</v>
      </c>
      <c r="O223" s="39"/>
      <c r="P223" s="200">
        <f>O223*H223</f>
        <v>0</v>
      </c>
      <c r="Q223" s="200">
        <v>2.5999999999999999E-3</v>
      </c>
      <c r="R223" s="200">
        <f>Q223*H223</f>
        <v>1.04E-2</v>
      </c>
      <c r="S223" s="200">
        <v>0</v>
      </c>
      <c r="T223" s="201">
        <f>S223*H223</f>
        <v>0</v>
      </c>
      <c r="AR223" s="21" t="s">
        <v>192</v>
      </c>
      <c r="AT223" s="21" t="s">
        <v>444</v>
      </c>
      <c r="AU223" s="21" t="s">
        <v>86</v>
      </c>
      <c r="AY223" s="21" t="s">
        <v>145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21" t="s">
        <v>84</v>
      </c>
      <c r="BK223" s="202">
        <f>ROUND(I223*H223,2)</f>
        <v>0</v>
      </c>
      <c r="BL223" s="21" t="s">
        <v>152</v>
      </c>
      <c r="BM223" s="21" t="s">
        <v>610</v>
      </c>
    </row>
    <row r="224" spans="2:65" s="1" customFormat="1">
      <c r="B224" s="38"/>
      <c r="C224" s="60"/>
      <c r="D224" s="203" t="s">
        <v>154</v>
      </c>
      <c r="E224" s="60"/>
      <c r="F224" s="204" t="s">
        <v>609</v>
      </c>
      <c r="G224" s="60"/>
      <c r="H224" s="60"/>
      <c r="I224" s="161"/>
      <c r="J224" s="60"/>
      <c r="K224" s="60"/>
      <c r="L224" s="58"/>
      <c r="M224" s="205"/>
      <c r="N224" s="39"/>
      <c r="O224" s="39"/>
      <c r="P224" s="39"/>
      <c r="Q224" s="39"/>
      <c r="R224" s="39"/>
      <c r="S224" s="39"/>
      <c r="T224" s="75"/>
      <c r="AT224" s="21" t="s">
        <v>154</v>
      </c>
      <c r="AU224" s="21" t="s">
        <v>86</v>
      </c>
    </row>
    <row r="225" spans="2:65" s="11" customFormat="1">
      <c r="B225" s="206"/>
      <c r="C225" s="207"/>
      <c r="D225" s="208" t="s">
        <v>156</v>
      </c>
      <c r="E225" s="209" t="s">
        <v>21</v>
      </c>
      <c r="F225" s="210" t="s">
        <v>611</v>
      </c>
      <c r="G225" s="207"/>
      <c r="H225" s="211">
        <v>4</v>
      </c>
      <c r="I225" s="212"/>
      <c r="J225" s="207"/>
      <c r="K225" s="207"/>
      <c r="L225" s="213"/>
      <c r="M225" s="214"/>
      <c r="N225" s="215"/>
      <c r="O225" s="215"/>
      <c r="P225" s="215"/>
      <c r="Q225" s="215"/>
      <c r="R225" s="215"/>
      <c r="S225" s="215"/>
      <c r="T225" s="216"/>
      <c r="AT225" s="217" t="s">
        <v>156</v>
      </c>
      <c r="AU225" s="217" t="s">
        <v>86</v>
      </c>
      <c r="AV225" s="11" t="s">
        <v>86</v>
      </c>
      <c r="AW225" s="11" t="s">
        <v>39</v>
      </c>
      <c r="AX225" s="11" t="s">
        <v>84</v>
      </c>
      <c r="AY225" s="217" t="s">
        <v>145</v>
      </c>
    </row>
    <row r="226" spans="2:65" s="1" customFormat="1" ht="22.5" customHeight="1">
      <c r="B226" s="38"/>
      <c r="C226" s="225" t="s">
        <v>612</v>
      </c>
      <c r="D226" s="225" t="s">
        <v>444</v>
      </c>
      <c r="E226" s="226" t="s">
        <v>613</v>
      </c>
      <c r="F226" s="227" t="s">
        <v>614</v>
      </c>
      <c r="G226" s="228" t="s">
        <v>150</v>
      </c>
      <c r="H226" s="229">
        <v>9</v>
      </c>
      <c r="I226" s="230"/>
      <c r="J226" s="231">
        <f>ROUND(I226*H226,2)</f>
        <v>0</v>
      </c>
      <c r="K226" s="227" t="s">
        <v>151</v>
      </c>
      <c r="L226" s="232"/>
      <c r="M226" s="233" t="s">
        <v>21</v>
      </c>
      <c r="N226" s="234" t="s">
        <v>47</v>
      </c>
      <c r="O226" s="39"/>
      <c r="P226" s="200">
        <f>O226*H226</f>
        <v>0</v>
      </c>
      <c r="Q226" s="200">
        <v>1.2999999999999999E-3</v>
      </c>
      <c r="R226" s="200">
        <f>Q226*H226</f>
        <v>1.1699999999999999E-2</v>
      </c>
      <c r="S226" s="200">
        <v>0</v>
      </c>
      <c r="T226" s="201">
        <f>S226*H226</f>
        <v>0</v>
      </c>
      <c r="AR226" s="21" t="s">
        <v>192</v>
      </c>
      <c r="AT226" s="21" t="s">
        <v>444</v>
      </c>
      <c r="AU226" s="21" t="s">
        <v>86</v>
      </c>
      <c r="AY226" s="21" t="s">
        <v>145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21" t="s">
        <v>84</v>
      </c>
      <c r="BK226" s="202">
        <f>ROUND(I226*H226,2)</f>
        <v>0</v>
      </c>
      <c r="BL226" s="21" t="s">
        <v>152</v>
      </c>
      <c r="BM226" s="21" t="s">
        <v>615</v>
      </c>
    </row>
    <row r="227" spans="2:65" s="1" customFormat="1">
      <c r="B227" s="38"/>
      <c r="C227" s="60"/>
      <c r="D227" s="203" t="s">
        <v>154</v>
      </c>
      <c r="E227" s="60"/>
      <c r="F227" s="204" t="s">
        <v>614</v>
      </c>
      <c r="G227" s="60"/>
      <c r="H227" s="60"/>
      <c r="I227" s="161"/>
      <c r="J227" s="60"/>
      <c r="K227" s="60"/>
      <c r="L227" s="58"/>
      <c r="M227" s="205"/>
      <c r="N227" s="39"/>
      <c r="O227" s="39"/>
      <c r="P227" s="39"/>
      <c r="Q227" s="39"/>
      <c r="R227" s="39"/>
      <c r="S227" s="39"/>
      <c r="T227" s="75"/>
      <c r="AT227" s="21" t="s">
        <v>154</v>
      </c>
      <c r="AU227" s="21" t="s">
        <v>86</v>
      </c>
    </row>
    <row r="228" spans="2:65" s="11" customFormat="1">
      <c r="B228" s="206"/>
      <c r="C228" s="207"/>
      <c r="D228" s="208" t="s">
        <v>156</v>
      </c>
      <c r="E228" s="209" t="s">
        <v>21</v>
      </c>
      <c r="F228" s="210" t="s">
        <v>616</v>
      </c>
      <c r="G228" s="207"/>
      <c r="H228" s="211">
        <v>9</v>
      </c>
      <c r="I228" s="212"/>
      <c r="J228" s="207"/>
      <c r="K228" s="207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156</v>
      </c>
      <c r="AU228" s="217" t="s">
        <v>86</v>
      </c>
      <c r="AV228" s="11" t="s">
        <v>86</v>
      </c>
      <c r="AW228" s="11" t="s">
        <v>39</v>
      </c>
      <c r="AX228" s="11" t="s">
        <v>84</v>
      </c>
      <c r="AY228" s="217" t="s">
        <v>145</v>
      </c>
    </row>
    <row r="229" spans="2:65" s="1" customFormat="1" ht="22.5" customHeight="1">
      <c r="B229" s="38"/>
      <c r="C229" s="225" t="s">
        <v>617</v>
      </c>
      <c r="D229" s="225" t="s">
        <v>444</v>
      </c>
      <c r="E229" s="226" t="s">
        <v>618</v>
      </c>
      <c r="F229" s="227" t="s">
        <v>619</v>
      </c>
      <c r="G229" s="228" t="s">
        <v>150</v>
      </c>
      <c r="H229" s="229">
        <v>2</v>
      </c>
      <c r="I229" s="230"/>
      <c r="J229" s="231">
        <f>ROUND(I229*H229,2)</f>
        <v>0</v>
      </c>
      <c r="K229" s="227" t="s">
        <v>151</v>
      </c>
      <c r="L229" s="232"/>
      <c r="M229" s="233" t="s">
        <v>21</v>
      </c>
      <c r="N229" s="234" t="s">
        <v>47</v>
      </c>
      <c r="O229" s="39"/>
      <c r="P229" s="200">
        <f>O229*H229</f>
        <v>0</v>
      </c>
      <c r="Q229" s="200">
        <v>2.3999999999999998E-3</v>
      </c>
      <c r="R229" s="200">
        <f>Q229*H229</f>
        <v>4.7999999999999996E-3</v>
      </c>
      <c r="S229" s="200">
        <v>0</v>
      </c>
      <c r="T229" s="201">
        <f>S229*H229</f>
        <v>0</v>
      </c>
      <c r="AR229" s="21" t="s">
        <v>192</v>
      </c>
      <c r="AT229" s="21" t="s">
        <v>444</v>
      </c>
      <c r="AU229" s="21" t="s">
        <v>86</v>
      </c>
      <c r="AY229" s="21" t="s">
        <v>145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21" t="s">
        <v>84</v>
      </c>
      <c r="BK229" s="202">
        <f>ROUND(I229*H229,2)</f>
        <v>0</v>
      </c>
      <c r="BL229" s="21" t="s">
        <v>152</v>
      </c>
      <c r="BM229" s="21" t="s">
        <v>620</v>
      </c>
    </row>
    <row r="230" spans="2:65" s="1" customFormat="1">
      <c r="B230" s="38"/>
      <c r="C230" s="60"/>
      <c r="D230" s="203" t="s">
        <v>154</v>
      </c>
      <c r="E230" s="60"/>
      <c r="F230" s="204" t="s">
        <v>619</v>
      </c>
      <c r="G230" s="60"/>
      <c r="H230" s="60"/>
      <c r="I230" s="161"/>
      <c r="J230" s="60"/>
      <c r="K230" s="60"/>
      <c r="L230" s="58"/>
      <c r="M230" s="205"/>
      <c r="N230" s="39"/>
      <c r="O230" s="39"/>
      <c r="P230" s="39"/>
      <c r="Q230" s="39"/>
      <c r="R230" s="39"/>
      <c r="S230" s="39"/>
      <c r="T230" s="75"/>
      <c r="AT230" s="21" t="s">
        <v>154</v>
      </c>
      <c r="AU230" s="21" t="s">
        <v>86</v>
      </c>
    </row>
    <row r="231" spans="2:65" s="11" customFormat="1">
      <c r="B231" s="206"/>
      <c r="C231" s="207"/>
      <c r="D231" s="208" t="s">
        <v>156</v>
      </c>
      <c r="E231" s="209" t="s">
        <v>21</v>
      </c>
      <c r="F231" s="210" t="s">
        <v>621</v>
      </c>
      <c r="G231" s="207"/>
      <c r="H231" s="211">
        <v>2</v>
      </c>
      <c r="I231" s="212"/>
      <c r="J231" s="207"/>
      <c r="K231" s="207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156</v>
      </c>
      <c r="AU231" s="217" t="s">
        <v>86</v>
      </c>
      <c r="AV231" s="11" t="s">
        <v>86</v>
      </c>
      <c r="AW231" s="11" t="s">
        <v>39</v>
      </c>
      <c r="AX231" s="11" t="s">
        <v>84</v>
      </c>
      <c r="AY231" s="217" t="s">
        <v>145</v>
      </c>
    </row>
    <row r="232" spans="2:65" s="1" customFormat="1" ht="22.5" customHeight="1">
      <c r="B232" s="38"/>
      <c r="C232" s="225" t="s">
        <v>622</v>
      </c>
      <c r="D232" s="225" t="s">
        <v>444</v>
      </c>
      <c r="E232" s="226" t="s">
        <v>623</v>
      </c>
      <c r="F232" s="227" t="s">
        <v>624</v>
      </c>
      <c r="G232" s="228" t="s">
        <v>150</v>
      </c>
      <c r="H232" s="229">
        <v>6</v>
      </c>
      <c r="I232" s="230"/>
      <c r="J232" s="231">
        <f>ROUND(I232*H232,2)</f>
        <v>0</v>
      </c>
      <c r="K232" s="227" t="s">
        <v>151</v>
      </c>
      <c r="L232" s="232"/>
      <c r="M232" s="233" t="s">
        <v>21</v>
      </c>
      <c r="N232" s="234" t="s">
        <v>47</v>
      </c>
      <c r="O232" s="39"/>
      <c r="P232" s="200">
        <f>O232*H232</f>
        <v>0</v>
      </c>
      <c r="Q232" s="200">
        <v>3.5000000000000001E-3</v>
      </c>
      <c r="R232" s="200">
        <f>Q232*H232</f>
        <v>2.1000000000000001E-2</v>
      </c>
      <c r="S232" s="200">
        <v>0</v>
      </c>
      <c r="T232" s="201">
        <f>S232*H232</f>
        <v>0</v>
      </c>
      <c r="AR232" s="21" t="s">
        <v>192</v>
      </c>
      <c r="AT232" s="21" t="s">
        <v>444</v>
      </c>
      <c r="AU232" s="21" t="s">
        <v>86</v>
      </c>
      <c r="AY232" s="21" t="s">
        <v>145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21" t="s">
        <v>84</v>
      </c>
      <c r="BK232" s="202">
        <f>ROUND(I232*H232,2)</f>
        <v>0</v>
      </c>
      <c r="BL232" s="21" t="s">
        <v>152</v>
      </c>
      <c r="BM232" s="21" t="s">
        <v>625</v>
      </c>
    </row>
    <row r="233" spans="2:65" s="1" customFormat="1">
      <c r="B233" s="38"/>
      <c r="C233" s="60"/>
      <c r="D233" s="203" t="s">
        <v>154</v>
      </c>
      <c r="E233" s="60"/>
      <c r="F233" s="204" t="s">
        <v>624</v>
      </c>
      <c r="G233" s="60"/>
      <c r="H233" s="60"/>
      <c r="I233" s="161"/>
      <c r="J233" s="60"/>
      <c r="K233" s="60"/>
      <c r="L233" s="58"/>
      <c r="M233" s="205"/>
      <c r="N233" s="39"/>
      <c r="O233" s="39"/>
      <c r="P233" s="39"/>
      <c r="Q233" s="39"/>
      <c r="R233" s="39"/>
      <c r="S233" s="39"/>
      <c r="T233" s="75"/>
      <c r="AT233" s="21" t="s">
        <v>154</v>
      </c>
      <c r="AU233" s="21" t="s">
        <v>86</v>
      </c>
    </row>
    <row r="234" spans="2:65" s="11" customFormat="1">
      <c r="B234" s="206"/>
      <c r="C234" s="207"/>
      <c r="D234" s="208" t="s">
        <v>156</v>
      </c>
      <c r="E234" s="209" t="s">
        <v>21</v>
      </c>
      <c r="F234" s="210" t="s">
        <v>179</v>
      </c>
      <c r="G234" s="207"/>
      <c r="H234" s="211">
        <v>6</v>
      </c>
      <c r="I234" s="212"/>
      <c r="J234" s="207"/>
      <c r="K234" s="207"/>
      <c r="L234" s="213"/>
      <c r="M234" s="214"/>
      <c r="N234" s="215"/>
      <c r="O234" s="215"/>
      <c r="P234" s="215"/>
      <c r="Q234" s="215"/>
      <c r="R234" s="215"/>
      <c r="S234" s="215"/>
      <c r="T234" s="216"/>
      <c r="AT234" s="217" t="s">
        <v>156</v>
      </c>
      <c r="AU234" s="217" t="s">
        <v>86</v>
      </c>
      <c r="AV234" s="11" t="s">
        <v>86</v>
      </c>
      <c r="AW234" s="11" t="s">
        <v>39</v>
      </c>
      <c r="AX234" s="11" t="s">
        <v>84</v>
      </c>
      <c r="AY234" s="217" t="s">
        <v>145</v>
      </c>
    </row>
    <row r="235" spans="2:65" s="1" customFormat="1" ht="22.5" customHeight="1">
      <c r="B235" s="38"/>
      <c r="C235" s="191" t="s">
        <v>626</v>
      </c>
      <c r="D235" s="191" t="s">
        <v>147</v>
      </c>
      <c r="E235" s="192" t="s">
        <v>627</v>
      </c>
      <c r="F235" s="193" t="s">
        <v>628</v>
      </c>
      <c r="G235" s="194" t="s">
        <v>150</v>
      </c>
      <c r="H235" s="195">
        <v>16</v>
      </c>
      <c r="I235" s="196"/>
      <c r="J235" s="197">
        <f>ROUND(I235*H235,2)</f>
        <v>0</v>
      </c>
      <c r="K235" s="193" t="s">
        <v>151</v>
      </c>
      <c r="L235" s="58"/>
      <c r="M235" s="198" t="s">
        <v>21</v>
      </c>
      <c r="N235" s="199" t="s">
        <v>47</v>
      </c>
      <c r="O235" s="39"/>
      <c r="P235" s="200">
        <f>O235*H235</f>
        <v>0</v>
      </c>
      <c r="Q235" s="200">
        <v>0.10940999999999999</v>
      </c>
      <c r="R235" s="200">
        <f>Q235*H235</f>
        <v>1.7505599999999999</v>
      </c>
      <c r="S235" s="200">
        <v>0</v>
      </c>
      <c r="T235" s="201">
        <f>S235*H235</f>
        <v>0</v>
      </c>
      <c r="AR235" s="21" t="s">
        <v>152</v>
      </c>
      <c r="AT235" s="21" t="s">
        <v>147</v>
      </c>
      <c r="AU235" s="21" t="s">
        <v>86</v>
      </c>
      <c r="AY235" s="21" t="s">
        <v>145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21" t="s">
        <v>84</v>
      </c>
      <c r="BK235" s="202">
        <f>ROUND(I235*H235,2)</f>
        <v>0</v>
      </c>
      <c r="BL235" s="21" t="s">
        <v>152</v>
      </c>
      <c r="BM235" s="21" t="s">
        <v>629</v>
      </c>
    </row>
    <row r="236" spans="2:65" s="1" customFormat="1">
      <c r="B236" s="38"/>
      <c r="C236" s="60"/>
      <c r="D236" s="203" t="s">
        <v>154</v>
      </c>
      <c r="E236" s="60"/>
      <c r="F236" s="204" t="s">
        <v>630</v>
      </c>
      <c r="G236" s="60"/>
      <c r="H236" s="60"/>
      <c r="I236" s="161"/>
      <c r="J236" s="60"/>
      <c r="K236" s="60"/>
      <c r="L236" s="58"/>
      <c r="M236" s="205"/>
      <c r="N236" s="39"/>
      <c r="O236" s="39"/>
      <c r="P236" s="39"/>
      <c r="Q236" s="39"/>
      <c r="R236" s="39"/>
      <c r="S236" s="39"/>
      <c r="T236" s="75"/>
      <c r="AT236" s="21" t="s">
        <v>154</v>
      </c>
      <c r="AU236" s="21" t="s">
        <v>86</v>
      </c>
    </row>
    <row r="237" spans="2:65" s="11" customFormat="1">
      <c r="B237" s="206"/>
      <c r="C237" s="207"/>
      <c r="D237" s="208" t="s">
        <v>156</v>
      </c>
      <c r="E237" s="209" t="s">
        <v>21</v>
      </c>
      <c r="F237" s="210" t="s">
        <v>233</v>
      </c>
      <c r="G237" s="207"/>
      <c r="H237" s="211">
        <v>16</v>
      </c>
      <c r="I237" s="212"/>
      <c r="J237" s="207"/>
      <c r="K237" s="207"/>
      <c r="L237" s="213"/>
      <c r="M237" s="214"/>
      <c r="N237" s="215"/>
      <c r="O237" s="215"/>
      <c r="P237" s="215"/>
      <c r="Q237" s="215"/>
      <c r="R237" s="215"/>
      <c r="S237" s="215"/>
      <c r="T237" s="216"/>
      <c r="AT237" s="217" t="s">
        <v>156</v>
      </c>
      <c r="AU237" s="217" t="s">
        <v>86</v>
      </c>
      <c r="AV237" s="11" t="s">
        <v>86</v>
      </c>
      <c r="AW237" s="11" t="s">
        <v>39</v>
      </c>
      <c r="AX237" s="11" t="s">
        <v>84</v>
      </c>
      <c r="AY237" s="217" t="s">
        <v>145</v>
      </c>
    </row>
    <row r="238" spans="2:65" s="1" customFormat="1" ht="22.5" customHeight="1">
      <c r="B238" s="38"/>
      <c r="C238" s="225" t="s">
        <v>631</v>
      </c>
      <c r="D238" s="225" t="s">
        <v>444</v>
      </c>
      <c r="E238" s="226" t="s">
        <v>632</v>
      </c>
      <c r="F238" s="227" t="s">
        <v>633</v>
      </c>
      <c r="G238" s="228" t="s">
        <v>150</v>
      </c>
      <c r="H238" s="229">
        <v>16</v>
      </c>
      <c r="I238" s="230"/>
      <c r="J238" s="231">
        <f>ROUND(I238*H238,2)</f>
        <v>0</v>
      </c>
      <c r="K238" s="227" t="s">
        <v>151</v>
      </c>
      <c r="L238" s="232"/>
      <c r="M238" s="233" t="s">
        <v>21</v>
      </c>
      <c r="N238" s="234" t="s">
        <v>47</v>
      </c>
      <c r="O238" s="39"/>
      <c r="P238" s="200">
        <f>O238*H238</f>
        <v>0</v>
      </c>
      <c r="Q238" s="200">
        <v>6.1000000000000004E-3</v>
      </c>
      <c r="R238" s="200">
        <f>Q238*H238</f>
        <v>9.7600000000000006E-2</v>
      </c>
      <c r="S238" s="200">
        <v>0</v>
      </c>
      <c r="T238" s="201">
        <f>S238*H238</f>
        <v>0</v>
      </c>
      <c r="AR238" s="21" t="s">
        <v>192</v>
      </c>
      <c r="AT238" s="21" t="s">
        <v>444</v>
      </c>
      <c r="AU238" s="21" t="s">
        <v>86</v>
      </c>
      <c r="AY238" s="21" t="s">
        <v>145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21" t="s">
        <v>84</v>
      </c>
      <c r="BK238" s="202">
        <f>ROUND(I238*H238,2)</f>
        <v>0</v>
      </c>
      <c r="BL238" s="21" t="s">
        <v>152</v>
      </c>
      <c r="BM238" s="21" t="s">
        <v>634</v>
      </c>
    </row>
    <row r="239" spans="2:65" s="1" customFormat="1">
      <c r="B239" s="38"/>
      <c r="C239" s="60"/>
      <c r="D239" s="208" t="s">
        <v>154</v>
      </c>
      <c r="E239" s="60"/>
      <c r="F239" s="221" t="s">
        <v>633</v>
      </c>
      <c r="G239" s="60"/>
      <c r="H239" s="60"/>
      <c r="I239" s="161"/>
      <c r="J239" s="60"/>
      <c r="K239" s="60"/>
      <c r="L239" s="58"/>
      <c r="M239" s="205"/>
      <c r="N239" s="39"/>
      <c r="O239" s="39"/>
      <c r="P239" s="39"/>
      <c r="Q239" s="39"/>
      <c r="R239" s="39"/>
      <c r="S239" s="39"/>
      <c r="T239" s="75"/>
      <c r="AT239" s="21" t="s">
        <v>154</v>
      </c>
      <c r="AU239" s="21" t="s">
        <v>86</v>
      </c>
    </row>
    <row r="240" spans="2:65" s="1" customFormat="1" ht="22.5" customHeight="1">
      <c r="B240" s="38"/>
      <c r="C240" s="225" t="s">
        <v>635</v>
      </c>
      <c r="D240" s="225" t="s">
        <v>444</v>
      </c>
      <c r="E240" s="226" t="s">
        <v>636</v>
      </c>
      <c r="F240" s="227" t="s">
        <v>637</v>
      </c>
      <c r="G240" s="228" t="s">
        <v>150</v>
      </c>
      <c r="H240" s="229">
        <v>16</v>
      </c>
      <c r="I240" s="230"/>
      <c r="J240" s="231">
        <f>ROUND(I240*H240,2)</f>
        <v>0</v>
      </c>
      <c r="K240" s="227" t="s">
        <v>151</v>
      </c>
      <c r="L240" s="232"/>
      <c r="M240" s="233" t="s">
        <v>21</v>
      </c>
      <c r="N240" s="234" t="s">
        <v>47</v>
      </c>
      <c r="O240" s="39"/>
      <c r="P240" s="200">
        <f>O240*H240</f>
        <v>0</v>
      </c>
      <c r="Q240" s="200">
        <v>1E-4</v>
      </c>
      <c r="R240" s="200">
        <f>Q240*H240</f>
        <v>1.6000000000000001E-3</v>
      </c>
      <c r="S240" s="200">
        <v>0</v>
      </c>
      <c r="T240" s="201">
        <f>S240*H240</f>
        <v>0</v>
      </c>
      <c r="AR240" s="21" t="s">
        <v>192</v>
      </c>
      <c r="AT240" s="21" t="s">
        <v>444</v>
      </c>
      <c r="AU240" s="21" t="s">
        <v>86</v>
      </c>
      <c r="AY240" s="21" t="s">
        <v>145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21" t="s">
        <v>84</v>
      </c>
      <c r="BK240" s="202">
        <f>ROUND(I240*H240,2)</f>
        <v>0</v>
      </c>
      <c r="BL240" s="21" t="s">
        <v>152</v>
      </c>
      <c r="BM240" s="21" t="s">
        <v>638</v>
      </c>
    </row>
    <row r="241" spans="2:65" s="1" customFormat="1">
      <c r="B241" s="38"/>
      <c r="C241" s="60"/>
      <c r="D241" s="208" t="s">
        <v>154</v>
      </c>
      <c r="E241" s="60"/>
      <c r="F241" s="221" t="s">
        <v>637</v>
      </c>
      <c r="G241" s="60"/>
      <c r="H241" s="60"/>
      <c r="I241" s="161"/>
      <c r="J241" s="60"/>
      <c r="K241" s="60"/>
      <c r="L241" s="58"/>
      <c r="M241" s="205"/>
      <c r="N241" s="39"/>
      <c r="O241" s="39"/>
      <c r="P241" s="39"/>
      <c r="Q241" s="39"/>
      <c r="R241" s="39"/>
      <c r="S241" s="39"/>
      <c r="T241" s="75"/>
      <c r="AT241" s="21" t="s">
        <v>154</v>
      </c>
      <c r="AU241" s="21" t="s">
        <v>86</v>
      </c>
    </row>
    <row r="242" spans="2:65" s="1" customFormat="1" ht="22.5" customHeight="1">
      <c r="B242" s="38"/>
      <c r="C242" s="191" t="s">
        <v>639</v>
      </c>
      <c r="D242" s="191" t="s">
        <v>147</v>
      </c>
      <c r="E242" s="192" t="s">
        <v>640</v>
      </c>
      <c r="F242" s="193" t="s">
        <v>641</v>
      </c>
      <c r="G242" s="194" t="s">
        <v>175</v>
      </c>
      <c r="H242" s="195">
        <v>292.3</v>
      </c>
      <c r="I242" s="196"/>
      <c r="J242" s="197">
        <f>ROUND(I242*H242,2)</f>
        <v>0</v>
      </c>
      <c r="K242" s="193" t="s">
        <v>151</v>
      </c>
      <c r="L242" s="58"/>
      <c r="M242" s="198" t="s">
        <v>21</v>
      </c>
      <c r="N242" s="199" t="s">
        <v>47</v>
      </c>
      <c r="O242" s="39"/>
      <c r="P242" s="200">
        <f>O242*H242</f>
        <v>0</v>
      </c>
      <c r="Q242" s="200">
        <v>0.10988000000000001</v>
      </c>
      <c r="R242" s="200">
        <f>Q242*H242</f>
        <v>32.117924000000002</v>
      </c>
      <c r="S242" s="200">
        <v>0</v>
      </c>
      <c r="T242" s="201">
        <f>S242*H242</f>
        <v>0</v>
      </c>
      <c r="AR242" s="21" t="s">
        <v>152</v>
      </c>
      <c r="AT242" s="21" t="s">
        <v>147</v>
      </c>
      <c r="AU242" s="21" t="s">
        <v>86</v>
      </c>
      <c r="AY242" s="21" t="s">
        <v>145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21" t="s">
        <v>84</v>
      </c>
      <c r="BK242" s="202">
        <f>ROUND(I242*H242,2)</f>
        <v>0</v>
      </c>
      <c r="BL242" s="21" t="s">
        <v>152</v>
      </c>
      <c r="BM242" s="21" t="s">
        <v>642</v>
      </c>
    </row>
    <row r="243" spans="2:65" s="1" customFormat="1" ht="36">
      <c r="B243" s="38"/>
      <c r="C243" s="60"/>
      <c r="D243" s="203" t="s">
        <v>154</v>
      </c>
      <c r="E243" s="60"/>
      <c r="F243" s="204" t="s">
        <v>643</v>
      </c>
      <c r="G243" s="60"/>
      <c r="H243" s="60"/>
      <c r="I243" s="161"/>
      <c r="J243" s="60"/>
      <c r="K243" s="60"/>
      <c r="L243" s="58"/>
      <c r="M243" s="205"/>
      <c r="N243" s="39"/>
      <c r="O243" s="39"/>
      <c r="P243" s="39"/>
      <c r="Q243" s="39"/>
      <c r="R243" s="39"/>
      <c r="S243" s="39"/>
      <c r="T243" s="75"/>
      <c r="AT243" s="21" t="s">
        <v>154</v>
      </c>
      <c r="AU243" s="21" t="s">
        <v>86</v>
      </c>
    </row>
    <row r="244" spans="2:65" s="11" customFormat="1">
      <c r="B244" s="206"/>
      <c r="C244" s="207"/>
      <c r="D244" s="208" t="s">
        <v>156</v>
      </c>
      <c r="E244" s="209" t="s">
        <v>351</v>
      </c>
      <c r="F244" s="210" t="s">
        <v>644</v>
      </c>
      <c r="G244" s="207"/>
      <c r="H244" s="211">
        <v>292.3</v>
      </c>
      <c r="I244" s="212"/>
      <c r="J244" s="207"/>
      <c r="K244" s="207"/>
      <c r="L244" s="213"/>
      <c r="M244" s="214"/>
      <c r="N244" s="215"/>
      <c r="O244" s="215"/>
      <c r="P244" s="215"/>
      <c r="Q244" s="215"/>
      <c r="R244" s="215"/>
      <c r="S244" s="215"/>
      <c r="T244" s="216"/>
      <c r="AT244" s="217" t="s">
        <v>156</v>
      </c>
      <c r="AU244" s="217" t="s">
        <v>86</v>
      </c>
      <c r="AV244" s="11" t="s">
        <v>86</v>
      </c>
      <c r="AW244" s="11" t="s">
        <v>39</v>
      </c>
      <c r="AX244" s="11" t="s">
        <v>84</v>
      </c>
      <c r="AY244" s="217" t="s">
        <v>145</v>
      </c>
    </row>
    <row r="245" spans="2:65" s="1" customFormat="1" ht="22.5" customHeight="1">
      <c r="B245" s="38"/>
      <c r="C245" s="225" t="s">
        <v>645</v>
      </c>
      <c r="D245" s="225" t="s">
        <v>444</v>
      </c>
      <c r="E245" s="226" t="s">
        <v>646</v>
      </c>
      <c r="F245" s="227" t="s">
        <v>647</v>
      </c>
      <c r="G245" s="228" t="s">
        <v>175</v>
      </c>
      <c r="H245" s="229">
        <v>261.14999999999998</v>
      </c>
      <c r="I245" s="230"/>
      <c r="J245" s="231">
        <f>ROUND(I245*H245,2)</f>
        <v>0</v>
      </c>
      <c r="K245" s="227" t="s">
        <v>151</v>
      </c>
      <c r="L245" s="232"/>
      <c r="M245" s="233" t="s">
        <v>21</v>
      </c>
      <c r="N245" s="234" t="s">
        <v>47</v>
      </c>
      <c r="O245" s="39"/>
      <c r="P245" s="200">
        <f>O245*H245</f>
        <v>0</v>
      </c>
      <c r="Q245" s="200">
        <v>0.13500000000000001</v>
      </c>
      <c r="R245" s="200">
        <f>Q245*H245</f>
        <v>35.255249999999997</v>
      </c>
      <c r="S245" s="200">
        <v>0</v>
      </c>
      <c r="T245" s="201">
        <f>S245*H245</f>
        <v>0</v>
      </c>
      <c r="AR245" s="21" t="s">
        <v>192</v>
      </c>
      <c r="AT245" s="21" t="s">
        <v>444</v>
      </c>
      <c r="AU245" s="21" t="s">
        <v>86</v>
      </c>
      <c r="AY245" s="21" t="s">
        <v>145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21" t="s">
        <v>84</v>
      </c>
      <c r="BK245" s="202">
        <f>ROUND(I245*H245,2)</f>
        <v>0</v>
      </c>
      <c r="BL245" s="21" t="s">
        <v>152</v>
      </c>
      <c r="BM245" s="21" t="s">
        <v>648</v>
      </c>
    </row>
    <row r="246" spans="2:65" s="1" customFormat="1">
      <c r="B246" s="38"/>
      <c r="C246" s="60"/>
      <c r="D246" s="203" t="s">
        <v>154</v>
      </c>
      <c r="E246" s="60"/>
      <c r="F246" s="204" t="s">
        <v>649</v>
      </c>
      <c r="G246" s="60"/>
      <c r="H246" s="60"/>
      <c r="I246" s="161"/>
      <c r="J246" s="60"/>
      <c r="K246" s="60"/>
      <c r="L246" s="58"/>
      <c r="M246" s="205"/>
      <c r="N246" s="39"/>
      <c r="O246" s="39"/>
      <c r="P246" s="39"/>
      <c r="Q246" s="39"/>
      <c r="R246" s="39"/>
      <c r="S246" s="39"/>
      <c r="T246" s="75"/>
      <c r="AT246" s="21" t="s">
        <v>154</v>
      </c>
      <c r="AU246" s="21" t="s">
        <v>86</v>
      </c>
    </row>
    <row r="247" spans="2:65" s="11" customFormat="1">
      <c r="B247" s="206"/>
      <c r="C247" s="207"/>
      <c r="D247" s="208" t="s">
        <v>156</v>
      </c>
      <c r="E247" s="209" t="s">
        <v>21</v>
      </c>
      <c r="F247" s="210" t="s">
        <v>650</v>
      </c>
      <c r="G247" s="207"/>
      <c r="H247" s="211">
        <v>261.14999999999998</v>
      </c>
      <c r="I247" s="212"/>
      <c r="J247" s="207"/>
      <c r="K247" s="207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156</v>
      </c>
      <c r="AU247" s="217" t="s">
        <v>86</v>
      </c>
      <c r="AV247" s="11" t="s">
        <v>86</v>
      </c>
      <c r="AW247" s="11" t="s">
        <v>39</v>
      </c>
      <c r="AX247" s="11" t="s">
        <v>84</v>
      </c>
      <c r="AY247" s="217" t="s">
        <v>145</v>
      </c>
    </row>
    <row r="248" spans="2:65" s="1" customFormat="1" ht="22.5" customHeight="1">
      <c r="B248" s="38"/>
      <c r="C248" s="225" t="s">
        <v>651</v>
      </c>
      <c r="D248" s="225" t="s">
        <v>444</v>
      </c>
      <c r="E248" s="226" t="s">
        <v>652</v>
      </c>
      <c r="F248" s="227" t="s">
        <v>653</v>
      </c>
      <c r="G248" s="228" t="s">
        <v>175</v>
      </c>
      <c r="H248" s="229">
        <v>19.05</v>
      </c>
      <c r="I248" s="230"/>
      <c r="J248" s="231">
        <f>ROUND(I248*H248,2)</f>
        <v>0</v>
      </c>
      <c r="K248" s="227" t="s">
        <v>151</v>
      </c>
      <c r="L248" s="232"/>
      <c r="M248" s="233" t="s">
        <v>21</v>
      </c>
      <c r="N248" s="234" t="s">
        <v>47</v>
      </c>
      <c r="O248" s="39"/>
      <c r="P248" s="200">
        <f>O248*H248</f>
        <v>0</v>
      </c>
      <c r="Q248" s="200">
        <v>0.125</v>
      </c>
      <c r="R248" s="200">
        <f>Q248*H248</f>
        <v>2.3812500000000001</v>
      </c>
      <c r="S248" s="200">
        <v>0</v>
      </c>
      <c r="T248" s="201">
        <f>S248*H248</f>
        <v>0</v>
      </c>
      <c r="AR248" s="21" t="s">
        <v>192</v>
      </c>
      <c r="AT248" s="21" t="s">
        <v>444</v>
      </c>
      <c r="AU248" s="21" t="s">
        <v>86</v>
      </c>
      <c r="AY248" s="21" t="s">
        <v>145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21" t="s">
        <v>84</v>
      </c>
      <c r="BK248" s="202">
        <f>ROUND(I248*H248,2)</f>
        <v>0</v>
      </c>
      <c r="BL248" s="21" t="s">
        <v>152</v>
      </c>
      <c r="BM248" s="21" t="s">
        <v>654</v>
      </c>
    </row>
    <row r="249" spans="2:65" s="1" customFormat="1">
      <c r="B249" s="38"/>
      <c r="C249" s="60"/>
      <c r="D249" s="203" t="s">
        <v>154</v>
      </c>
      <c r="E249" s="60"/>
      <c r="F249" s="204" t="s">
        <v>655</v>
      </c>
      <c r="G249" s="60"/>
      <c r="H249" s="60"/>
      <c r="I249" s="161"/>
      <c r="J249" s="60"/>
      <c r="K249" s="60"/>
      <c r="L249" s="58"/>
      <c r="M249" s="205"/>
      <c r="N249" s="39"/>
      <c r="O249" s="39"/>
      <c r="P249" s="39"/>
      <c r="Q249" s="39"/>
      <c r="R249" s="39"/>
      <c r="S249" s="39"/>
      <c r="T249" s="75"/>
      <c r="AT249" s="21" t="s">
        <v>154</v>
      </c>
      <c r="AU249" s="21" t="s">
        <v>86</v>
      </c>
    </row>
    <row r="250" spans="2:65" s="11" customFormat="1">
      <c r="B250" s="206"/>
      <c r="C250" s="207"/>
      <c r="D250" s="208" t="s">
        <v>156</v>
      </c>
      <c r="E250" s="209" t="s">
        <v>354</v>
      </c>
      <c r="F250" s="210" t="s">
        <v>656</v>
      </c>
      <c r="G250" s="207"/>
      <c r="H250" s="211">
        <v>19.05</v>
      </c>
      <c r="I250" s="212"/>
      <c r="J250" s="207"/>
      <c r="K250" s="207"/>
      <c r="L250" s="213"/>
      <c r="M250" s="214"/>
      <c r="N250" s="215"/>
      <c r="O250" s="215"/>
      <c r="P250" s="215"/>
      <c r="Q250" s="215"/>
      <c r="R250" s="215"/>
      <c r="S250" s="215"/>
      <c r="T250" s="216"/>
      <c r="AT250" s="217" t="s">
        <v>156</v>
      </c>
      <c r="AU250" s="217" t="s">
        <v>86</v>
      </c>
      <c r="AV250" s="11" t="s">
        <v>86</v>
      </c>
      <c r="AW250" s="11" t="s">
        <v>39</v>
      </c>
      <c r="AX250" s="11" t="s">
        <v>84</v>
      </c>
      <c r="AY250" s="217" t="s">
        <v>145</v>
      </c>
    </row>
    <row r="251" spans="2:65" s="1" customFormat="1" ht="22.5" customHeight="1">
      <c r="B251" s="38"/>
      <c r="C251" s="225" t="s">
        <v>657</v>
      </c>
      <c r="D251" s="225" t="s">
        <v>444</v>
      </c>
      <c r="E251" s="226" t="s">
        <v>658</v>
      </c>
      <c r="F251" s="227" t="s">
        <v>659</v>
      </c>
      <c r="G251" s="228" t="s">
        <v>175</v>
      </c>
      <c r="H251" s="229">
        <v>1.5</v>
      </c>
      <c r="I251" s="230"/>
      <c r="J251" s="231">
        <f>ROUND(I251*H251,2)</f>
        <v>0</v>
      </c>
      <c r="K251" s="227" t="s">
        <v>151</v>
      </c>
      <c r="L251" s="232"/>
      <c r="M251" s="233" t="s">
        <v>21</v>
      </c>
      <c r="N251" s="234" t="s">
        <v>47</v>
      </c>
      <c r="O251" s="39"/>
      <c r="P251" s="200">
        <f>O251*H251</f>
        <v>0</v>
      </c>
      <c r="Q251" s="200">
        <v>0.125</v>
      </c>
      <c r="R251" s="200">
        <f>Q251*H251</f>
        <v>0.1875</v>
      </c>
      <c r="S251" s="200">
        <v>0</v>
      </c>
      <c r="T251" s="201">
        <f>S251*H251</f>
        <v>0</v>
      </c>
      <c r="AR251" s="21" t="s">
        <v>192</v>
      </c>
      <c r="AT251" s="21" t="s">
        <v>444</v>
      </c>
      <c r="AU251" s="21" t="s">
        <v>86</v>
      </c>
      <c r="AY251" s="21" t="s">
        <v>145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21" t="s">
        <v>84</v>
      </c>
      <c r="BK251" s="202">
        <f>ROUND(I251*H251,2)</f>
        <v>0</v>
      </c>
      <c r="BL251" s="21" t="s">
        <v>152</v>
      </c>
      <c r="BM251" s="21" t="s">
        <v>660</v>
      </c>
    </row>
    <row r="252" spans="2:65" s="1" customFormat="1">
      <c r="B252" s="38"/>
      <c r="C252" s="60"/>
      <c r="D252" s="203" t="s">
        <v>154</v>
      </c>
      <c r="E252" s="60"/>
      <c r="F252" s="204" t="s">
        <v>661</v>
      </c>
      <c r="G252" s="60"/>
      <c r="H252" s="60"/>
      <c r="I252" s="161"/>
      <c r="J252" s="60"/>
      <c r="K252" s="60"/>
      <c r="L252" s="58"/>
      <c r="M252" s="205"/>
      <c r="N252" s="39"/>
      <c r="O252" s="39"/>
      <c r="P252" s="39"/>
      <c r="Q252" s="39"/>
      <c r="R252" s="39"/>
      <c r="S252" s="39"/>
      <c r="T252" s="75"/>
      <c r="AT252" s="21" t="s">
        <v>154</v>
      </c>
      <c r="AU252" s="21" t="s">
        <v>86</v>
      </c>
    </row>
    <row r="253" spans="2:65" s="11" customFormat="1">
      <c r="B253" s="206"/>
      <c r="C253" s="207"/>
      <c r="D253" s="208" t="s">
        <v>156</v>
      </c>
      <c r="E253" s="209" t="s">
        <v>357</v>
      </c>
      <c r="F253" s="210" t="s">
        <v>359</v>
      </c>
      <c r="G253" s="207"/>
      <c r="H253" s="211">
        <v>1.5</v>
      </c>
      <c r="I253" s="212"/>
      <c r="J253" s="207"/>
      <c r="K253" s="207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156</v>
      </c>
      <c r="AU253" s="217" t="s">
        <v>86</v>
      </c>
      <c r="AV253" s="11" t="s">
        <v>86</v>
      </c>
      <c r="AW253" s="11" t="s">
        <v>39</v>
      </c>
      <c r="AX253" s="11" t="s">
        <v>84</v>
      </c>
      <c r="AY253" s="217" t="s">
        <v>145</v>
      </c>
    </row>
    <row r="254" spans="2:65" s="1" customFormat="1" ht="22.5" customHeight="1">
      <c r="B254" s="38"/>
      <c r="C254" s="225" t="s">
        <v>662</v>
      </c>
      <c r="D254" s="225" t="s">
        <v>444</v>
      </c>
      <c r="E254" s="226" t="s">
        <v>663</v>
      </c>
      <c r="F254" s="227" t="s">
        <v>664</v>
      </c>
      <c r="G254" s="228" t="s">
        <v>175</v>
      </c>
      <c r="H254" s="229">
        <v>10.6</v>
      </c>
      <c r="I254" s="230"/>
      <c r="J254" s="231">
        <f>ROUND(I254*H254,2)</f>
        <v>0</v>
      </c>
      <c r="K254" s="227" t="s">
        <v>151</v>
      </c>
      <c r="L254" s="232"/>
      <c r="M254" s="233" t="s">
        <v>21</v>
      </c>
      <c r="N254" s="234" t="s">
        <v>47</v>
      </c>
      <c r="O254" s="39"/>
      <c r="P254" s="200">
        <f>O254*H254</f>
        <v>0</v>
      </c>
      <c r="Q254" s="200">
        <v>0.125</v>
      </c>
      <c r="R254" s="200">
        <f>Q254*H254</f>
        <v>1.325</v>
      </c>
      <c r="S254" s="200">
        <v>0</v>
      </c>
      <c r="T254" s="201">
        <f>S254*H254</f>
        <v>0</v>
      </c>
      <c r="AR254" s="21" t="s">
        <v>192</v>
      </c>
      <c r="AT254" s="21" t="s">
        <v>444</v>
      </c>
      <c r="AU254" s="21" t="s">
        <v>86</v>
      </c>
      <c r="AY254" s="21" t="s">
        <v>145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21" t="s">
        <v>84</v>
      </c>
      <c r="BK254" s="202">
        <f>ROUND(I254*H254,2)</f>
        <v>0</v>
      </c>
      <c r="BL254" s="21" t="s">
        <v>152</v>
      </c>
      <c r="BM254" s="21" t="s">
        <v>665</v>
      </c>
    </row>
    <row r="255" spans="2:65" s="1" customFormat="1">
      <c r="B255" s="38"/>
      <c r="C255" s="60"/>
      <c r="D255" s="203" t="s">
        <v>154</v>
      </c>
      <c r="E255" s="60"/>
      <c r="F255" s="204" t="s">
        <v>666</v>
      </c>
      <c r="G255" s="60"/>
      <c r="H255" s="60"/>
      <c r="I255" s="161"/>
      <c r="J255" s="60"/>
      <c r="K255" s="60"/>
      <c r="L255" s="58"/>
      <c r="M255" s="205"/>
      <c r="N255" s="39"/>
      <c r="O255" s="39"/>
      <c r="P255" s="39"/>
      <c r="Q255" s="39"/>
      <c r="R255" s="39"/>
      <c r="S255" s="39"/>
      <c r="T255" s="75"/>
      <c r="AT255" s="21" t="s">
        <v>154</v>
      </c>
      <c r="AU255" s="21" t="s">
        <v>86</v>
      </c>
    </row>
    <row r="256" spans="2:65" s="11" customFormat="1">
      <c r="B256" s="206"/>
      <c r="C256" s="207"/>
      <c r="D256" s="208" t="s">
        <v>156</v>
      </c>
      <c r="E256" s="209" t="s">
        <v>360</v>
      </c>
      <c r="F256" s="210" t="s">
        <v>362</v>
      </c>
      <c r="G256" s="207"/>
      <c r="H256" s="211">
        <v>10.6</v>
      </c>
      <c r="I256" s="212"/>
      <c r="J256" s="207"/>
      <c r="K256" s="207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156</v>
      </c>
      <c r="AU256" s="217" t="s">
        <v>86</v>
      </c>
      <c r="AV256" s="11" t="s">
        <v>86</v>
      </c>
      <c r="AW256" s="11" t="s">
        <v>39</v>
      </c>
      <c r="AX256" s="11" t="s">
        <v>84</v>
      </c>
      <c r="AY256" s="217" t="s">
        <v>145</v>
      </c>
    </row>
    <row r="257" spans="2:65" s="1" customFormat="1" ht="22.5" customHeight="1">
      <c r="B257" s="38"/>
      <c r="C257" s="191" t="s">
        <v>667</v>
      </c>
      <c r="D257" s="191" t="s">
        <v>147</v>
      </c>
      <c r="E257" s="192" t="s">
        <v>668</v>
      </c>
      <c r="F257" s="193" t="s">
        <v>669</v>
      </c>
      <c r="G257" s="194" t="s">
        <v>175</v>
      </c>
      <c r="H257" s="195">
        <v>148.44999999999999</v>
      </c>
      <c r="I257" s="196"/>
      <c r="J257" s="197">
        <f>ROUND(I257*H257,2)</f>
        <v>0</v>
      </c>
      <c r="K257" s="193" t="s">
        <v>151</v>
      </c>
      <c r="L257" s="58"/>
      <c r="M257" s="198" t="s">
        <v>21</v>
      </c>
      <c r="N257" s="199" t="s">
        <v>47</v>
      </c>
      <c r="O257" s="39"/>
      <c r="P257" s="200">
        <f>O257*H257</f>
        <v>0</v>
      </c>
      <c r="Q257" s="200">
        <v>8.9779999999999999E-2</v>
      </c>
      <c r="R257" s="200">
        <f>Q257*H257</f>
        <v>13.327840999999999</v>
      </c>
      <c r="S257" s="200">
        <v>0</v>
      </c>
      <c r="T257" s="201">
        <f>S257*H257</f>
        <v>0</v>
      </c>
      <c r="AR257" s="21" t="s">
        <v>152</v>
      </c>
      <c r="AT257" s="21" t="s">
        <v>147</v>
      </c>
      <c r="AU257" s="21" t="s">
        <v>86</v>
      </c>
      <c r="AY257" s="21" t="s">
        <v>145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21" t="s">
        <v>84</v>
      </c>
      <c r="BK257" s="202">
        <f>ROUND(I257*H257,2)</f>
        <v>0</v>
      </c>
      <c r="BL257" s="21" t="s">
        <v>152</v>
      </c>
      <c r="BM257" s="21" t="s">
        <v>670</v>
      </c>
    </row>
    <row r="258" spans="2:65" s="1" customFormat="1" ht="36">
      <c r="B258" s="38"/>
      <c r="C258" s="60"/>
      <c r="D258" s="203" t="s">
        <v>154</v>
      </c>
      <c r="E258" s="60"/>
      <c r="F258" s="204" t="s">
        <v>671</v>
      </c>
      <c r="G258" s="60"/>
      <c r="H258" s="60"/>
      <c r="I258" s="161"/>
      <c r="J258" s="60"/>
      <c r="K258" s="60"/>
      <c r="L258" s="58"/>
      <c r="M258" s="205"/>
      <c r="N258" s="39"/>
      <c r="O258" s="39"/>
      <c r="P258" s="39"/>
      <c r="Q258" s="39"/>
      <c r="R258" s="39"/>
      <c r="S258" s="39"/>
      <c r="T258" s="75"/>
      <c r="AT258" s="21" t="s">
        <v>154</v>
      </c>
      <c r="AU258" s="21" t="s">
        <v>86</v>
      </c>
    </row>
    <row r="259" spans="2:65" s="11" customFormat="1">
      <c r="B259" s="206"/>
      <c r="C259" s="207"/>
      <c r="D259" s="208" t="s">
        <v>156</v>
      </c>
      <c r="E259" s="209" t="s">
        <v>364</v>
      </c>
      <c r="F259" s="210" t="s">
        <v>672</v>
      </c>
      <c r="G259" s="207"/>
      <c r="H259" s="211">
        <v>148.44999999999999</v>
      </c>
      <c r="I259" s="212"/>
      <c r="J259" s="207"/>
      <c r="K259" s="207"/>
      <c r="L259" s="213"/>
      <c r="M259" s="214"/>
      <c r="N259" s="215"/>
      <c r="O259" s="215"/>
      <c r="P259" s="215"/>
      <c r="Q259" s="215"/>
      <c r="R259" s="215"/>
      <c r="S259" s="215"/>
      <c r="T259" s="216"/>
      <c r="AT259" s="217" t="s">
        <v>156</v>
      </c>
      <c r="AU259" s="217" t="s">
        <v>86</v>
      </c>
      <c r="AV259" s="11" t="s">
        <v>86</v>
      </c>
      <c r="AW259" s="11" t="s">
        <v>39</v>
      </c>
      <c r="AX259" s="11" t="s">
        <v>84</v>
      </c>
      <c r="AY259" s="217" t="s">
        <v>145</v>
      </c>
    </row>
    <row r="260" spans="2:65" s="1" customFormat="1" ht="22.5" customHeight="1">
      <c r="B260" s="38"/>
      <c r="C260" s="225" t="s">
        <v>673</v>
      </c>
      <c r="D260" s="225" t="s">
        <v>444</v>
      </c>
      <c r="E260" s="226" t="s">
        <v>674</v>
      </c>
      <c r="F260" s="227" t="s">
        <v>675</v>
      </c>
      <c r="G260" s="228" t="s">
        <v>271</v>
      </c>
      <c r="H260" s="229">
        <v>2.375</v>
      </c>
      <c r="I260" s="230"/>
      <c r="J260" s="231">
        <f>ROUND(I260*H260,2)</f>
        <v>0</v>
      </c>
      <c r="K260" s="227" t="s">
        <v>151</v>
      </c>
      <c r="L260" s="232"/>
      <c r="M260" s="233" t="s">
        <v>21</v>
      </c>
      <c r="N260" s="234" t="s">
        <v>47</v>
      </c>
      <c r="O260" s="39"/>
      <c r="P260" s="200">
        <f>O260*H260</f>
        <v>0</v>
      </c>
      <c r="Q260" s="200">
        <v>1</v>
      </c>
      <c r="R260" s="200">
        <f>Q260*H260</f>
        <v>2.375</v>
      </c>
      <c r="S260" s="200">
        <v>0</v>
      </c>
      <c r="T260" s="201">
        <f>S260*H260</f>
        <v>0</v>
      </c>
      <c r="AR260" s="21" t="s">
        <v>192</v>
      </c>
      <c r="AT260" s="21" t="s">
        <v>444</v>
      </c>
      <c r="AU260" s="21" t="s">
        <v>86</v>
      </c>
      <c r="AY260" s="21" t="s">
        <v>145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21" t="s">
        <v>84</v>
      </c>
      <c r="BK260" s="202">
        <f>ROUND(I260*H260,2)</f>
        <v>0</v>
      </c>
      <c r="BL260" s="21" t="s">
        <v>152</v>
      </c>
      <c r="BM260" s="21" t="s">
        <v>676</v>
      </c>
    </row>
    <row r="261" spans="2:65" s="1" customFormat="1">
      <c r="B261" s="38"/>
      <c r="C261" s="60"/>
      <c r="D261" s="203" t="s">
        <v>154</v>
      </c>
      <c r="E261" s="60"/>
      <c r="F261" s="204" t="s">
        <v>675</v>
      </c>
      <c r="G261" s="60"/>
      <c r="H261" s="60"/>
      <c r="I261" s="161"/>
      <c r="J261" s="60"/>
      <c r="K261" s="60"/>
      <c r="L261" s="58"/>
      <c r="M261" s="205"/>
      <c r="N261" s="39"/>
      <c r="O261" s="39"/>
      <c r="P261" s="39"/>
      <c r="Q261" s="39"/>
      <c r="R261" s="39"/>
      <c r="S261" s="39"/>
      <c r="T261" s="75"/>
      <c r="AT261" s="21" t="s">
        <v>154</v>
      </c>
      <c r="AU261" s="21" t="s">
        <v>86</v>
      </c>
    </row>
    <row r="262" spans="2:65" s="11" customFormat="1">
      <c r="B262" s="206"/>
      <c r="C262" s="207"/>
      <c r="D262" s="208" t="s">
        <v>156</v>
      </c>
      <c r="E262" s="209" t="s">
        <v>21</v>
      </c>
      <c r="F262" s="210" t="s">
        <v>677</v>
      </c>
      <c r="G262" s="207"/>
      <c r="H262" s="211">
        <v>2.375</v>
      </c>
      <c r="I262" s="212"/>
      <c r="J262" s="207"/>
      <c r="K262" s="207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156</v>
      </c>
      <c r="AU262" s="217" t="s">
        <v>86</v>
      </c>
      <c r="AV262" s="11" t="s">
        <v>86</v>
      </c>
      <c r="AW262" s="11" t="s">
        <v>39</v>
      </c>
      <c r="AX262" s="11" t="s">
        <v>84</v>
      </c>
      <c r="AY262" s="217" t="s">
        <v>145</v>
      </c>
    </row>
    <row r="263" spans="2:65" s="1" customFormat="1" ht="31.5" customHeight="1">
      <c r="B263" s="38"/>
      <c r="C263" s="191" t="s">
        <v>678</v>
      </c>
      <c r="D263" s="191" t="s">
        <v>147</v>
      </c>
      <c r="E263" s="192" t="s">
        <v>679</v>
      </c>
      <c r="F263" s="193" t="s">
        <v>680</v>
      </c>
      <c r="G263" s="194" t="s">
        <v>175</v>
      </c>
      <c r="H263" s="195">
        <v>12.15</v>
      </c>
      <c r="I263" s="196"/>
      <c r="J263" s="197">
        <f>ROUND(I263*H263,2)</f>
        <v>0</v>
      </c>
      <c r="K263" s="193" t="s">
        <v>151</v>
      </c>
      <c r="L263" s="58"/>
      <c r="M263" s="198" t="s">
        <v>21</v>
      </c>
      <c r="N263" s="199" t="s">
        <v>47</v>
      </c>
      <c r="O263" s="39"/>
      <c r="P263" s="200">
        <f>O263*H263</f>
        <v>0</v>
      </c>
      <c r="Q263" s="200">
        <v>0.15540000000000001</v>
      </c>
      <c r="R263" s="200">
        <f>Q263*H263</f>
        <v>1.8881100000000002</v>
      </c>
      <c r="S263" s="200">
        <v>0</v>
      </c>
      <c r="T263" s="201">
        <f>S263*H263</f>
        <v>0</v>
      </c>
      <c r="AR263" s="21" t="s">
        <v>152</v>
      </c>
      <c r="AT263" s="21" t="s">
        <v>147</v>
      </c>
      <c r="AU263" s="21" t="s">
        <v>86</v>
      </c>
      <c r="AY263" s="21" t="s">
        <v>145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21" t="s">
        <v>84</v>
      </c>
      <c r="BK263" s="202">
        <f>ROUND(I263*H263,2)</f>
        <v>0</v>
      </c>
      <c r="BL263" s="21" t="s">
        <v>152</v>
      </c>
      <c r="BM263" s="21" t="s">
        <v>681</v>
      </c>
    </row>
    <row r="264" spans="2:65" s="1" customFormat="1" ht="36">
      <c r="B264" s="38"/>
      <c r="C264" s="60"/>
      <c r="D264" s="203" t="s">
        <v>154</v>
      </c>
      <c r="E264" s="60"/>
      <c r="F264" s="204" t="s">
        <v>682</v>
      </c>
      <c r="G264" s="60"/>
      <c r="H264" s="60"/>
      <c r="I264" s="161"/>
      <c r="J264" s="60"/>
      <c r="K264" s="60"/>
      <c r="L264" s="58"/>
      <c r="M264" s="205"/>
      <c r="N264" s="39"/>
      <c r="O264" s="39"/>
      <c r="P264" s="39"/>
      <c r="Q264" s="39"/>
      <c r="R264" s="39"/>
      <c r="S264" s="39"/>
      <c r="T264" s="75"/>
      <c r="AT264" s="21" t="s">
        <v>154</v>
      </c>
      <c r="AU264" s="21" t="s">
        <v>86</v>
      </c>
    </row>
    <row r="265" spans="2:65" s="11" customFormat="1">
      <c r="B265" s="206"/>
      <c r="C265" s="207"/>
      <c r="D265" s="208" t="s">
        <v>156</v>
      </c>
      <c r="E265" s="209" t="s">
        <v>21</v>
      </c>
      <c r="F265" s="210" t="s">
        <v>683</v>
      </c>
      <c r="G265" s="207"/>
      <c r="H265" s="211">
        <v>12.15</v>
      </c>
      <c r="I265" s="212"/>
      <c r="J265" s="207"/>
      <c r="K265" s="207"/>
      <c r="L265" s="213"/>
      <c r="M265" s="214"/>
      <c r="N265" s="215"/>
      <c r="O265" s="215"/>
      <c r="P265" s="215"/>
      <c r="Q265" s="215"/>
      <c r="R265" s="215"/>
      <c r="S265" s="215"/>
      <c r="T265" s="216"/>
      <c r="AT265" s="217" t="s">
        <v>156</v>
      </c>
      <c r="AU265" s="217" t="s">
        <v>86</v>
      </c>
      <c r="AV265" s="11" t="s">
        <v>86</v>
      </c>
      <c r="AW265" s="11" t="s">
        <v>39</v>
      </c>
      <c r="AX265" s="11" t="s">
        <v>84</v>
      </c>
      <c r="AY265" s="217" t="s">
        <v>145</v>
      </c>
    </row>
    <row r="266" spans="2:65" s="1" customFormat="1" ht="22.5" customHeight="1">
      <c r="B266" s="38"/>
      <c r="C266" s="225" t="s">
        <v>684</v>
      </c>
      <c r="D266" s="225" t="s">
        <v>444</v>
      </c>
      <c r="E266" s="226" t="s">
        <v>685</v>
      </c>
      <c r="F266" s="227" t="s">
        <v>686</v>
      </c>
      <c r="G266" s="228" t="s">
        <v>150</v>
      </c>
      <c r="H266" s="229">
        <v>12.15</v>
      </c>
      <c r="I266" s="230"/>
      <c r="J266" s="231">
        <f>ROUND(I266*H266,2)</f>
        <v>0</v>
      </c>
      <c r="K266" s="227" t="s">
        <v>151</v>
      </c>
      <c r="L266" s="232"/>
      <c r="M266" s="233" t="s">
        <v>21</v>
      </c>
      <c r="N266" s="234" t="s">
        <v>47</v>
      </c>
      <c r="O266" s="39"/>
      <c r="P266" s="200">
        <f>O266*H266</f>
        <v>0</v>
      </c>
      <c r="Q266" s="200">
        <v>8.5000000000000006E-2</v>
      </c>
      <c r="R266" s="200">
        <f>Q266*H266</f>
        <v>1.0327500000000001</v>
      </c>
      <c r="S266" s="200">
        <v>0</v>
      </c>
      <c r="T266" s="201">
        <f>S266*H266</f>
        <v>0</v>
      </c>
      <c r="AR266" s="21" t="s">
        <v>192</v>
      </c>
      <c r="AT266" s="21" t="s">
        <v>444</v>
      </c>
      <c r="AU266" s="21" t="s">
        <v>86</v>
      </c>
      <c r="AY266" s="21" t="s">
        <v>145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21" t="s">
        <v>84</v>
      </c>
      <c r="BK266" s="202">
        <f>ROUND(I266*H266,2)</f>
        <v>0</v>
      </c>
      <c r="BL266" s="21" t="s">
        <v>152</v>
      </c>
      <c r="BM266" s="21" t="s">
        <v>687</v>
      </c>
    </row>
    <row r="267" spans="2:65" s="1" customFormat="1">
      <c r="B267" s="38"/>
      <c r="C267" s="60"/>
      <c r="D267" s="208" t="s">
        <v>154</v>
      </c>
      <c r="E267" s="60"/>
      <c r="F267" s="221" t="s">
        <v>688</v>
      </c>
      <c r="G267" s="60"/>
      <c r="H267" s="60"/>
      <c r="I267" s="161"/>
      <c r="J267" s="60"/>
      <c r="K267" s="60"/>
      <c r="L267" s="58"/>
      <c r="M267" s="205"/>
      <c r="N267" s="39"/>
      <c r="O267" s="39"/>
      <c r="P267" s="39"/>
      <c r="Q267" s="39"/>
      <c r="R267" s="39"/>
      <c r="S267" s="39"/>
      <c r="T267" s="75"/>
      <c r="AT267" s="21" t="s">
        <v>154</v>
      </c>
      <c r="AU267" s="21" t="s">
        <v>86</v>
      </c>
    </row>
    <row r="268" spans="2:65" s="1" customFormat="1" ht="31.5" customHeight="1">
      <c r="B268" s="38"/>
      <c r="C268" s="191" t="s">
        <v>689</v>
      </c>
      <c r="D268" s="191" t="s">
        <v>147</v>
      </c>
      <c r="E268" s="192" t="s">
        <v>690</v>
      </c>
      <c r="F268" s="193" t="s">
        <v>691</v>
      </c>
      <c r="G268" s="194" t="s">
        <v>175</v>
      </c>
      <c r="H268" s="195">
        <v>18.899999999999999</v>
      </c>
      <c r="I268" s="196"/>
      <c r="J268" s="197">
        <f>ROUND(I268*H268,2)</f>
        <v>0</v>
      </c>
      <c r="K268" s="193" t="s">
        <v>151</v>
      </c>
      <c r="L268" s="58"/>
      <c r="M268" s="198" t="s">
        <v>21</v>
      </c>
      <c r="N268" s="199" t="s">
        <v>47</v>
      </c>
      <c r="O268" s="39"/>
      <c r="P268" s="200">
        <f>O268*H268</f>
        <v>0</v>
      </c>
      <c r="Q268" s="200">
        <v>0.1295</v>
      </c>
      <c r="R268" s="200">
        <f>Q268*H268</f>
        <v>2.4475499999999997</v>
      </c>
      <c r="S268" s="200">
        <v>0</v>
      </c>
      <c r="T268" s="201">
        <f>S268*H268</f>
        <v>0</v>
      </c>
      <c r="AR268" s="21" t="s">
        <v>152</v>
      </c>
      <c r="AT268" s="21" t="s">
        <v>147</v>
      </c>
      <c r="AU268" s="21" t="s">
        <v>86</v>
      </c>
      <c r="AY268" s="21" t="s">
        <v>145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21" t="s">
        <v>84</v>
      </c>
      <c r="BK268" s="202">
        <f>ROUND(I268*H268,2)</f>
        <v>0</v>
      </c>
      <c r="BL268" s="21" t="s">
        <v>152</v>
      </c>
      <c r="BM268" s="21" t="s">
        <v>692</v>
      </c>
    </row>
    <row r="269" spans="2:65" s="1" customFormat="1" ht="36">
      <c r="B269" s="38"/>
      <c r="C269" s="60"/>
      <c r="D269" s="203" t="s">
        <v>154</v>
      </c>
      <c r="E269" s="60"/>
      <c r="F269" s="204" t="s">
        <v>693</v>
      </c>
      <c r="G269" s="60"/>
      <c r="H269" s="60"/>
      <c r="I269" s="161"/>
      <c r="J269" s="60"/>
      <c r="K269" s="60"/>
      <c r="L269" s="58"/>
      <c r="M269" s="205"/>
      <c r="N269" s="39"/>
      <c r="O269" s="39"/>
      <c r="P269" s="39"/>
      <c r="Q269" s="39"/>
      <c r="R269" s="39"/>
      <c r="S269" s="39"/>
      <c r="T269" s="75"/>
      <c r="AT269" s="21" t="s">
        <v>154</v>
      </c>
      <c r="AU269" s="21" t="s">
        <v>86</v>
      </c>
    </row>
    <row r="270" spans="2:65" s="11" customFormat="1">
      <c r="B270" s="206"/>
      <c r="C270" s="207"/>
      <c r="D270" s="208" t="s">
        <v>156</v>
      </c>
      <c r="E270" s="209" t="s">
        <v>21</v>
      </c>
      <c r="F270" s="210" t="s">
        <v>694</v>
      </c>
      <c r="G270" s="207"/>
      <c r="H270" s="211">
        <v>18.899999999999999</v>
      </c>
      <c r="I270" s="212"/>
      <c r="J270" s="207"/>
      <c r="K270" s="207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156</v>
      </c>
      <c r="AU270" s="217" t="s">
        <v>86</v>
      </c>
      <c r="AV270" s="11" t="s">
        <v>86</v>
      </c>
      <c r="AW270" s="11" t="s">
        <v>39</v>
      </c>
      <c r="AX270" s="11" t="s">
        <v>84</v>
      </c>
      <c r="AY270" s="217" t="s">
        <v>145</v>
      </c>
    </row>
    <row r="271" spans="2:65" s="1" customFormat="1" ht="22.5" customHeight="1">
      <c r="B271" s="38"/>
      <c r="C271" s="225" t="s">
        <v>695</v>
      </c>
      <c r="D271" s="225" t="s">
        <v>444</v>
      </c>
      <c r="E271" s="226" t="s">
        <v>696</v>
      </c>
      <c r="F271" s="227" t="s">
        <v>697</v>
      </c>
      <c r="G271" s="228" t="s">
        <v>150</v>
      </c>
      <c r="H271" s="229">
        <v>18.899999999999999</v>
      </c>
      <c r="I271" s="230"/>
      <c r="J271" s="231">
        <f>ROUND(I271*H271,2)</f>
        <v>0</v>
      </c>
      <c r="K271" s="227" t="s">
        <v>151</v>
      </c>
      <c r="L271" s="232"/>
      <c r="M271" s="233" t="s">
        <v>21</v>
      </c>
      <c r="N271" s="234" t="s">
        <v>47</v>
      </c>
      <c r="O271" s="39"/>
      <c r="P271" s="200">
        <f>O271*H271</f>
        <v>0</v>
      </c>
      <c r="Q271" s="200">
        <v>4.4999999999999998E-2</v>
      </c>
      <c r="R271" s="200">
        <f>Q271*H271</f>
        <v>0.85049999999999992</v>
      </c>
      <c r="S271" s="200">
        <v>0</v>
      </c>
      <c r="T271" s="201">
        <f>S271*H271</f>
        <v>0</v>
      </c>
      <c r="AR271" s="21" t="s">
        <v>192</v>
      </c>
      <c r="AT271" s="21" t="s">
        <v>444</v>
      </c>
      <c r="AU271" s="21" t="s">
        <v>86</v>
      </c>
      <c r="AY271" s="21" t="s">
        <v>145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21" t="s">
        <v>84</v>
      </c>
      <c r="BK271" s="202">
        <f>ROUND(I271*H271,2)</f>
        <v>0</v>
      </c>
      <c r="BL271" s="21" t="s">
        <v>152</v>
      </c>
      <c r="BM271" s="21" t="s">
        <v>698</v>
      </c>
    </row>
    <row r="272" spans="2:65" s="1" customFormat="1">
      <c r="B272" s="38"/>
      <c r="C272" s="60"/>
      <c r="D272" s="208" t="s">
        <v>154</v>
      </c>
      <c r="E272" s="60"/>
      <c r="F272" s="221" t="s">
        <v>699</v>
      </c>
      <c r="G272" s="60"/>
      <c r="H272" s="60"/>
      <c r="I272" s="161"/>
      <c r="J272" s="60"/>
      <c r="K272" s="60"/>
      <c r="L272" s="58"/>
      <c r="M272" s="205"/>
      <c r="N272" s="39"/>
      <c r="O272" s="39"/>
      <c r="P272" s="39"/>
      <c r="Q272" s="39"/>
      <c r="R272" s="39"/>
      <c r="S272" s="39"/>
      <c r="T272" s="75"/>
      <c r="AT272" s="21" t="s">
        <v>154</v>
      </c>
      <c r="AU272" s="21" t="s">
        <v>86</v>
      </c>
    </row>
    <row r="273" spans="2:65" s="1" customFormat="1" ht="22.5" customHeight="1">
      <c r="B273" s="38"/>
      <c r="C273" s="191" t="s">
        <v>700</v>
      </c>
      <c r="D273" s="191" t="s">
        <v>147</v>
      </c>
      <c r="E273" s="192" t="s">
        <v>701</v>
      </c>
      <c r="F273" s="193" t="s">
        <v>702</v>
      </c>
      <c r="G273" s="194" t="s">
        <v>188</v>
      </c>
      <c r="H273" s="195">
        <v>25.279</v>
      </c>
      <c r="I273" s="196"/>
      <c r="J273" s="197">
        <f>ROUND(I273*H273,2)</f>
        <v>0</v>
      </c>
      <c r="K273" s="193" t="s">
        <v>151</v>
      </c>
      <c r="L273" s="58"/>
      <c r="M273" s="198" t="s">
        <v>21</v>
      </c>
      <c r="N273" s="199" t="s">
        <v>47</v>
      </c>
      <c r="O273" s="39"/>
      <c r="P273" s="200">
        <f>O273*H273</f>
        <v>0</v>
      </c>
      <c r="Q273" s="200">
        <v>2.2563399999999998</v>
      </c>
      <c r="R273" s="200">
        <f>Q273*H273</f>
        <v>57.038018859999994</v>
      </c>
      <c r="S273" s="200">
        <v>0</v>
      </c>
      <c r="T273" s="201">
        <f>S273*H273</f>
        <v>0</v>
      </c>
      <c r="AR273" s="21" t="s">
        <v>152</v>
      </c>
      <c r="AT273" s="21" t="s">
        <v>147</v>
      </c>
      <c r="AU273" s="21" t="s">
        <v>86</v>
      </c>
      <c r="AY273" s="21" t="s">
        <v>145</v>
      </c>
      <c r="BE273" s="202">
        <f>IF(N273="základní",J273,0)</f>
        <v>0</v>
      </c>
      <c r="BF273" s="202">
        <f>IF(N273="snížená",J273,0)</f>
        <v>0</v>
      </c>
      <c r="BG273" s="202">
        <f>IF(N273="zákl. přenesená",J273,0)</f>
        <v>0</v>
      </c>
      <c r="BH273" s="202">
        <f>IF(N273="sníž. přenesená",J273,0)</f>
        <v>0</v>
      </c>
      <c r="BI273" s="202">
        <f>IF(N273="nulová",J273,0)</f>
        <v>0</v>
      </c>
      <c r="BJ273" s="21" t="s">
        <v>84</v>
      </c>
      <c r="BK273" s="202">
        <f>ROUND(I273*H273,2)</f>
        <v>0</v>
      </c>
      <c r="BL273" s="21" t="s">
        <v>152</v>
      </c>
      <c r="BM273" s="21" t="s">
        <v>703</v>
      </c>
    </row>
    <row r="274" spans="2:65" s="1" customFormat="1" ht="24">
      <c r="B274" s="38"/>
      <c r="C274" s="60"/>
      <c r="D274" s="203" t="s">
        <v>154</v>
      </c>
      <c r="E274" s="60"/>
      <c r="F274" s="204" t="s">
        <v>704</v>
      </c>
      <c r="G274" s="60"/>
      <c r="H274" s="60"/>
      <c r="I274" s="161"/>
      <c r="J274" s="60"/>
      <c r="K274" s="60"/>
      <c r="L274" s="58"/>
      <c r="M274" s="205"/>
      <c r="N274" s="39"/>
      <c r="O274" s="39"/>
      <c r="P274" s="39"/>
      <c r="Q274" s="39"/>
      <c r="R274" s="39"/>
      <c r="S274" s="39"/>
      <c r="T274" s="75"/>
      <c r="AT274" s="21" t="s">
        <v>154</v>
      </c>
      <c r="AU274" s="21" t="s">
        <v>86</v>
      </c>
    </row>
    <row r="275" spans="2:65" s="11" customFormat="1">
      <c r="B275" s="206"/>
      <c r="C275" s="207"/>
      <c r="D275" s="208" t="s">
        <v>156</v>
      </c>
      <c r="E275" s="209" t="s">
        <v>21</v>
      </c>
      <c r="F275" s="210" t="s">
        <v>705</v>
      </c>
      <c r="G275" s="207"/>
      <c r="H275" s="211">
        <v>25.279</v>
      </c>
      <c r="I275" s="212"/>
      <c r="J275" s="207"/>
      <c r="K275" s="207"/>
      <c r="L275" s="213"/>
      <c r="M275" s="214"/>
      <c r="N275" s="215"/>
      <c r="O275" s="215"/>
      <c r="P275" s="215"/>
      <c r="Q275" s="215"/>
      <c r="R275" s="215"/>
      <c r="S275" s="215"/>
      <c r="T275" s="216"/>
      <c r="AT275" s="217" t="s">
        <v>156</v>
      </c>
      <c r="AU275" s="217" t="s">
        <v>86</v>
      </c>
      <c r="AV275" s="11" t="s">
        <v>86</v>
      </c>
      <c r="AW275" s="11" t="s">
        <v>39</v>
      </c>
      <c r="AX275" s="11" t="s">
        <v>84</v>
      </c>
      <c r="AY275" s="217" t="s">
        <v>145</v>
      </c>
    </row>
    <row r="276" spans="2:65" s="1" customFormat="1" ht="22.5" customHeight="1">
      <c r="B276" s="38"/>
      <c r="C276" s="191" t="s">
        <v>706</v>
      </c>
      <c r="D276" s="191" t="s">
        <v>147</v>
      </c>
      <c r="E276" s="192" t="s">
        <v>707</v>
      </c>
      <c r="F276" s="193" t="s">
        <v>708</v>
      </c>
      <c r="G276" s="194" t="s">
        <v>168</v>
      </c>
      <c r="H276" s="195">
        <v>28.117999999999999</v>
      </c>
      <c r="I276" s="196"/>
      <c r="J276" s="197">
        <f>ROUND(I276*H276,2)</f>
        <v>0</v>
      </c>
      <c r="K276" s="193" t="s">
        <v>151</v>
      </c>
      <c r="L276" s="58"/>
      <c r="M276" s="198" t="s">
        <v>21</v>
      </c>
      <c r="N276" s="199" t="s">
        <v>47</v>
      </c>
      <c r="O276" s="39"/>
      <c r="P276" s="200">
        <f>O276*H276</f>
        <v>0</v>
      </c>
      <c r="Q276" s="200">
        <v>3.6000000000000002E-4</v>
      </c>
      <c r="R276" s="200">
        <f>Q276*H276</f>
        <v>1.012248E-2</v>
      </c>
      <c r="S276" s="200">
        <v>0</v>
      </c>
      <c r="T276" s="201">
        <f>S276*H276</f>
        <v>0</v>
      </c>
      <c r="AR276" s="21" t="s">
        <v>152</v>
      </c>
      <c r="AT276" s="21" t="s">
        <v>147</v>
      </c>
      <c r="AU276" s="21" t="s">
        <v>86</v>
      </c>
      <c r="AY276" s="21" t="s">
        <v>145</v>
      </c>
      <c r="BE276" s="202">
        <f>IF(N276="základní",J276,0)</f>
        <v>0</v>
      </c>
      <c r="BF276" s="202">
        <f>IF(N276="snížená",J276,0)</f>
        <v>0</v>
      </c>
      <c r="BG276" s="202">
        <f>IF(N276="zákl. přenesená",J276,0)</f>
        <v>0</v>
      </c>
      <c r="BH276" s="202">
        <f>IF(N276="sníž. přenesená",J276,0)</f>
        <v>0</v>
      </c>
      <c r="BI276" s="202">
        <f>IF(N276="nulová",J276,0)</f>
        <v>0</v>
      </c>
      <c r="BJ276" s="21" t="s">
        <v>84</v>
      </c>
      <c r="BK276" s="202">
        <f>ROUND(I276*H276,2)</f>
        <v>0</v>
      </c>
      <c r="BL276" s="21" t="s">
        <v>152</v>
      </c>
      <c r="BM276" s="21" t="s">
        <v>709</v>
      </c>
    </row>
    <row r="277" spans="2:65" s="1" customFormat="1">
      <c r="B277" s="38"/>
      <c r="C277" s="60"/>
      <c r="D277" s="203" t="s">
        <v>154</v>
      </c>
      <c r="E277" s="60"/>
      <c r="F277" s="204" t="s">
        <v>710</v>
      </c>
      <c r="G277" s="60"/>
      <c r="H277" s="60"/>
      <c r="I277" s="161"/>
      <c r="J277" s="60"/>
      <c r="K277" s="60"/>
      <c r="L277" s="58"/>
      <c r="M277" s="205"/>
      <c r="N277" s="39"/>
      <c r="O277" s="39"/>
      <c r="P277" s="39"/>
      <c r="Q277" s="39"/>
      <c r="R277" s="39"/>
      <c r="S277" s="39"/>
      <c r="T277" s="75"/>
      <c r="AT277" s="21" t="s">
        <v>154</v>
      </c>
      <c r="AU277" s="21" t="s">
        <v>86</v>
      </c>
    </row>
    <row r="278" spans="2:65" s="11" customFormat="1">
      <c r="B278" s="206"/>
      <c r="C278" s="207"/>
      <c r="D278" s="208" t="s">
        <v>156</v>
      </c>
      <c r="E278" s="209" t="s">
        <v>21</v>
      </c>
      <c r="F278" s="210" t="s">
        <v>711</v>
      </c>
      <c r="G278" s="207"/>
      <c r="H278" s="211">
        <v>28.117999999999999</v>
      </c>
      <c r="I278" s="212"/>
      <c r="J278" s="207"/>
      <c r="K278" s="207"/>
      <c r="L278" s="213"/>
      <c r="M278" s="214"/>
      <c r="N278" s="215"/>
      <c r="O278" s="215"/>
      <c r="P278" s="215"/>
      <c r="Q278" s="215"/>
      <c r="R278" s="215"/>
      <c r="S278" s="215"/>
      <c r="T278" s="216"/>
      <c r="AT278" s="217" t="s">
        <v>156</v>
      </c>
      <c r="AU278" s="217" t="s">
        <v>86</v>
      </c>
      <c r="AV278" s="11" t="s">
        <v>86</v>
      </c>
      <c r="AW278" s="11" t="s">
        <v>39</v>
      </c>
      <c r="AX278" s="11" t="s">
        <v>84</v>
      </c>
      <c r="AY278" s="217" t="s">
        <v>145</v>
      </c>
    </row>
    <row r="279" spans="2:65" s="1" customFormat="1" ht="22.5" customHeight="1">
      <c r="B279" s="38"/>
      <c r="C279" s="191" t="s">
        <v>712</v>
      </c>
      <c r="D279" s="191" t="s">
        <v>147</v>
      </c>
      <c r="E279" s="192" t="s">
        <v>713</v>
      </c>
      <c r="F279" s="193" t="s">
        <v>714</v>
      </c>
      <c r="G279" s="194" t="s">
        <v>175</v>
      </c>
      <c r="H279" s="195">
        <v>17.88</v>
      </c>
      <c r="I279" s="196"/>
      <c r="J279" s="197">
        <f>ROUND(I279*H279,2)</f>
        <v>0</v>
      </c>
      <c r="K279" s="193" t="s">
        <v>151</v>
      </c>
      <c r="L279" s="58"/>
      <c r="M279" s="198" t="s">
        <v>21</v>
      </c>
      <c r="N279" s="199" t="s">
        <v>47</v>
      </c>
      <c r="O279" s="39"/>
      <c r="P279" s="200">
        <f>O279*H279</f>
        <v>0</v>
      </c>
      <c r="Q279" s="200">
        <v>0</v>
      </c>
      <c r="R279" s="200">
        <f>Q279*H279</f>
        <v>0</v>
      </c>
      <c r="S279" s="200">
        <v>0</v>
      </c>
      <c r="T279" s="201">
        <f>S279*H279</f>
        <v>0</v>
      </c>
      <c r="AR279" s="21" t="s">
        <v>152</v>
      </c>
      <c r="AT279" s="21" t="s">
        <v>147</v>
      </c>
      <c r="AU279" s="21" t="s">
        <v>86</v>
      </c>
      <c r="AY279" s="21" t="s">
        <v>145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21" t="s">
        <v>84</v>
      </c>
      <c r="BK279" s="202">
        <f>ROUND(I279*H279,2)</f>
        <v>0</v>
      </c>
      <c r="BL279" s="21" t="s">
        <v>152</v>
      </c>
      <c r="BM279" s="21" t="s">
        <v>715</v>
      </c>
    </row>
    <row r="280" spans="2:65" s="1" customFormat="1">
      <c r="B280" s="38"/>
      <c r="C280" s="60"/>
      <c r="D280" s="203" t="s">
        <v>154</v>
      </c>
      <c r="E280" s="60"/>
      <c r="F280" s="204" t="s">
        <v>716</v>
      </c>
      <c r="G280" s="60"/>
      <c r="H280" s="60"/>
      <c r="I280" s="161"/>
      <c r="J280" s="60"/>
      <c r="K280" s="60"/>
      <c r="L280" s="58"/>
      <c r="M280" s="205"/>
      <c r="N280" s="39"/>
      <c r="O280" s="39"/>
      <c r="P280" s="39"/>
      <c r="Q280" s="39"/>
      <c r="R280" s="39"/>
      <c r="S280" s="39"/>
      <c r="T280" s="75"/>
      <c r="AT280" s="21" t="s">
        <v>154</v>
      </c>
      <c r="AU280" s="21" t="s">
        <v>86</v>
      </c>
    </row>
    <row r="281" spans="2:65" s="11" customFormat="1">
      <c r="B281" s="206"/>
      <c r="C281" s="207"/>
      <c r="D281" s="208" t="s">
        <v>156</v>
      </c>
      <c r="E281" s="209" t="s">
        <v>21</v>
      </c>
      <c r="F281" s="210" t="s">
        <v>717</v>
      </c>
      <c r="G281" s="207"/>
      <c r="H281" s="211">
        <v>17.88</v>
      </c>
      <c r="I281" s="212"/>
      <c r="J281" s="207"/>
      <c r="K281" s="207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156</v>
      </c>
      <c r="AU281" s="217" t="s">
        <v>86</v>
      </c>
      <c r="AV281" s="11" t="s">
        <v>86</v>
      </c>
      <c r="AW281" s="11" t="s">
        <v>39</v>
      </c>
      <c r="AX281" s="11" t="s">
        <v>84</v>
      </c>
      <c r="AY281" s="217" t="s">
        <v>145</v>
      </c>
    </row>
    <row r="282" spans="2:65" s="1" customFormat="1" ht="22.5" customHeight="1">
      <c r="B282" s="38"/>
      <c r="C282" s="191" t="s">
        <v>718</v>
      </c>
      <c r="D282" s="191" t="s">
        <v>147</v>
      </c>
      <c r="E282" s="192" t="s">
        <v>719</v>
      </c>
      <c r="F282" s="193" t="s">
        <v>720</v>
      </c>
      <c r="G282" s="194" t="s">
        <v>175</v>
      </c>
      <c r="H282" s="195">
        <v>18.37</v>
      </c>
      <c r="I282" s="196"/>
      <c r="J282" s="197">
        <f>ROUND(I282*H282,2)</f>
        <v>0</v>
      </c>
      <c r="K282" s="193" t="s">
        <v>151</v>
      </c>
      <c r="L282" s="58"/>
      <c r="M282" s="198" t="s">
        <v>21</v>
      </c>
      <c r="N282" s="199" t="s">
        <v>47</v>
      </c>
      <c r="O282" s="39"/>
      <c r="P282" s="200">
        <f>O282*H282</f>
        <v>0</v>
      </c>
      <c r="Q282" s="200">
        <v>0</v>
      </c>
      <c r="R282" s="200">
        <f>Q282*H282</f>
        <v>0</v>
      </c>
      <c r="S282" s="200">
        <v>0</v>
      </c>
      <c r="T282" s="201">
        <f>S282*H282</f>
        <v>0</v>
      </c>
      <c r="AR282" s="21" t="s">
        <v>152</v>
      </c>
      <c r="AT282" s="21" t="s">
        <v>147</v>
      </c>
      <c r="AU282" s="21" t="s">
        <v>86</v>
      </c>
      <c r="AY282" s="21" t="s">
        <v>145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21" t="s">
        <v>84</v>
      </c>
      <c r="BK282" s="202">
        <f>ROUND(I282*H282,2)</f>
        <v>0</v>
      </c>
      <c r="BL282" s="21" t="s">
        <v>152</v>
      </c>
      <c r="BM282" s="21" t="s">
        <v>721</v>
      </c>
    </row>
    <row r="283" spans="2:65" s="1" customFormat="1">
      <c r="B283" s="38"/>
      <c r="C283" s="60"/>
      <c r="D283" s="203" t="s">
        <v>154</v>
      </c>
      <c r="E283" s="60"/>
      <c r="F283" s="204" t="s">
        <v>722</v>
      </c>
      <c r="G283" s="60"/>
      <c r="H283" s="60"/>
      <c r="I283" s="161"/>
      <c r="J283" s="60"/>
      <c r="K283" s="60"/>
      <c r="L283" s="58"/>
      <c r="M283" s="205"/>
      <c r="N283" s="39"/>
      <c r="O283" s="39"/>
      <c r="P283" s="39"/>
      <c r="Q283" s="39"/>
      <c r="R283" s="39"/>
      <c r="S283" s="39"/>
      <c r="T283" s="75"/>
      <c r="AT283" s="21" t="s">
        <v>154</v>
      </c>
      <c r="AU283" s="21" t="s">
        <v>86</v>
      </c>
    </row>
    <row r="284" spans="2:65" s="11" customFormat="1">
      <c r="B284" s="206"/>
      <c r="C284" s="207"/>
      <c r="D284" s="203" t="s">
        <v>156</v>
      </c>
      <c r="E284" s="218" t="s">
        <v>21</v>
      </c>
      <c r="F284" s="219" t="s">
        <v>723</v>
      </c>
      <c r="G284" s="207"/>
      <c r="H284" s="220">
        <v>18.37</v>
      </c>
      <c r="I284" s="212"/>
      <c r="J284" s="207"/>
      <c r="K284" s="207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156</v>
      </c>
      <c r="AU284" s="217" t="s">
        <v>86</v>
      </c>
      <c r="AV284" s="11" t="s">
        <v>86</v>
      </c>
      <c r="AW284" s="11" t="s">
        <v>39</v>
      </c>
      <c r="AX284" s="11" t="s">
        <v>84</v>
      </c>
      <c r="AY284" s="217" t="s">
        <v>145</v>
      </c>
    </row>
    <row r="285" spans="2:65" s="10" customFormat="1" ht="29.85" customHeight="1">
      <c r="B285" s="174"/>
      <c r="C285" s="175"/>
      <c r="D285" s="188" t="s">
        <v>75</v>
      </c>
      <c r="E285" s="189" t="s">
        <v>311</v>
      </c>
      <c r="F285" s="189" t="s">
        <v>312</v>
      </c>
      <c r="G285" s="175"/>
      <c r="H285" s="175"/>
      <c r="I285" s="178"/>
      <c r="J285" s="190">
        <f>BK285</f>
        <v>0</v>
      </c>
      <c r="K285" s="175"/>
      <c r="L285" s="180"/>
      <c r="M285" s="181"/>
      <c r="N285" s="182"/>
      <c r="O285" s="182"/>
      <c r="P285" s="183">
        <f>SUM(P286:P289)</f>
        <v>0</v>
      </c>
      <c r="Q285" s="182"/>
      <c r="R285" s="183">
        <f>SUM(R286:R289)</f>
        <v>0</v>
      </c>
      <c r="S285" s="182"/>
      <c r="T285" s="184">
        <f>SUM(T286:T289)</f>
        <v>0</v>
      </c>
      <c r="AR285" s="185" t="s">
        <v>84</v>
      </c>
      <c r="AT285" s="186" t="s">
        <v>75</v>
      </c>
      <c r="AU285" s="186" t="s">
        <v>84</v>
      </c>
      <c r="AY285" s="185" t="s">
        <v>145</v>
      </c>
      <c r="BK285" s="187">
        <f>SUM(BK286:BK289)</f>
        <v>0</v>
      </c>
    </row>
    <row r="286" spans="2:65" s="1" customFormat="1" ht="22.5" customHeight="1">
      <c r="B286" s="38"/>
      <c r="C286" s="191" t="s">
        <v>724</v>
      </c>
      <c r="D286" s="191" t="s">
        <v>147</v>
      </c>
      <c r="E286" s="192" t="s">
        <v>314</v>
      </c>
      <c r="F286" s="193" t="s">
        <v>315</v>
      </c>
      <c r="G286" s="194" t="s">
        <v>271</v>
      </c>
      <c r="H286" s="195">
        <v>3142.953</v>
      </c>
      <c r="I286" s="196"/>
      <c r="J286" s="197">
        <f>ROUND(I286*H286,2)</f>
        <v>0</v>
      </c>
      <c r="K286" s="193" t="s">
        <v>151</v>
      </c>
      <c r="L286" s="58"/>
      <c r="M286" s="198" t="s">
        <v>21</v>
      </c>
      <c r="N286" s="199" t="s">
        <v>47</v>
      </c>
      <c r="O286" s="39"/>
      <c r="P286" s="200">
        <f>O286*H286</f>
        <v>0</v>
      </c>
      <c r="Q286" s="200">
        <v>0</v>
      </c>
      <c r="R286" s="200">
        <f>Q286*H286</f>
        <v>0</v>
      </c>
      <c r="S286" s="200">
        <v>0</v>
      </c>
      <c r="T286" s="201">
        <f>S286*H286</f>
        <v>0</v>
      </c>
      <c r="AR286" s="21" t="s">
        <v>152</v>
      </c>
      <c r="AT286" s="21" t="s">
        <v>147</v>
      </c>
      <c r="AU286" s="21" t="s">
        <v>86</v>
      </c>
      <c r="AY286" s="21" t="s">
        <v>145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21" t="s">
        <v>84</v>
      </c>
      <c r="BK286" s="202">
        <f>ROUND(I286*H286,2)</f>
        <v>0</v>
      </c>
      <c r="BL286" s="21" t="s">
        <v>152</v>
      </c>
      <c r="BM286" s="21" t="s">
        <v>725</v>
      </c>
    </row>
    <row r="287" spans="2:65" s="1" customFormat="1" ht="24">
      <c r="B287" s="38"/>
      <c r="C287" s="60"/>
      <c r="D287" s="208" t="s">
        <v>154</v>
      </c>
      <c r="E287" s="60"/>
      <c r="F287" s="221" t="s">
        <v>317</v>
      </c>
      <c r="G287" s="60"/>
      <c r="H287" s="60"/>
      <c r="I287" s="161"/>
      <c r="J287" s="60"/>
      <c r="K287" s="60"/>
      <c r="L287" s="58"/>
      <c r="M287" s="205"/>
      <c r="N287" s="39"/>
      <c r="O287" s="39"/>
      <c r="P287" s="39"/>
      <c r="Q287" s="39"/>
      <c r="R287" s="39"/>
      <c r="S287" s="39"/>
      <c r="T287" s="75"/>
      <c r="AT287" s="21" t="s">
        <v>154</v>
      </c>
      <c r="AU287" s="21" t="s">
        <v>86</v>
      </c>
    </row>
    <row r="288" spans="2:65" s="1" customFormat="1" ht="31.5" customHeight="1">
      <c r="B288" s="38"/>
      <c r="C288" s="191" t="s">
        <v>726</v>
      </c>
      <c r="D288" s="191" t="s">
        <v>147</v>
      </c>
      <c r="E288" s="192" t="s">
        <v>319</v>
      </c>
      <c r="F288" s="193" t="s">
        <v>320</v>
      </c>
      <c r="G288" s="194" t="s">
        <v>271</v>
      </c>
      <c r="H288" s="195">
        <v>3142.953</v>
      </c>
      <c r="I288" s="196"/>
      <c r="J288" s="197">
        <f>ROUND(I288*H288,2)</f>
        <v>0</v>
      </c>
      <c r="K288" s="193" t="s">
        <v>151</v>
      </c>
      <c r="L288" s="58"/>
      <c r="M288" s="198" t="s">
        <v>21</v>
      </c>
      <c r="N288" s="199" t="s">
        <v>47</v>
      </c>
      <c r="O288" s="39"/>
      <c r="P288" s="200">
        <f>O288*H288</f>
        <v>0</v>
      </c>
      <c r="Q288" s="200">
        <v>0</v>
      </c>
      <c r="R288" s="200">
        <f>Q288*H288</f>
        <v>0</v>
      </c>
      <c r="S288" s="200">
        <v>0</v>
      </c>
      <c r="T288" s="201">
        <f>S288*H288</f>
        <v>0</v>
      </c>
      <c r="AR288" s="21" t="s">
        <v>152</v>
      </c>
      <c r="AT288" s="21" t="s">
        <v>147</v>
      </c>
      <c r="AU288" s="21" t="s">
        <v>86</v>
      </c>
      <c r="AY288" s="21" t="s">
        <v>145</v>
      </c>
      <c r="BE288" s="202">
        <f>IF(N288="základní",J288,0)</f>
        <v>0</v>
      </c>
      <c r="BF288" s="202">
        <f>IF(N288="snížená",J288,0)</f>
        <v>0</v>
      </c>
      <c r="BG288" s="202">
        <f>IF(N288="zákl. přenesená",J288,0)</f>
        <v>0</v>
      </c>
      <c r="BH288" s="202">
        <f>IF(N288="sníž. přenesená",J288,0)</f>
        <v>0</v>
      </c>
      <c r="BI288" s="202">
        <f>IF(N288="nulová",J288,0)</f>
        <v>0</v>
      </c>
      <c r="BJ288" s="21" t="s">
        <v>84</v>
      </c>
      <c r="BK288" s="202">
        <f>ROUND(I288*H288,2)</f>
        <v>0</v>
      </c>
      <c r="BL288" s="21" t="s">
        <v>152</v>
      </c>
      <c r="BM288" s="21" t="s">
        <v>727</v>
      </c>
    </row>
    <row r="289" spans="2:65" s="1" customFormat="1" ht="24">
      <c r="B289" s="38"/>
      <c r="C289" s="60"/>
      <c r="D289" s="203" t="s">
        <v>154</v>
      </c>
      <c r="E289" s="60"/>
      <c r="F289" s="204" t="s">
        <v>322</v>
      </c>
      <c r="G289" s="60"/>
      <c r="H289" s="60"/>
      <c r="I289" s="161"/>
      <c r="J289" s="60"/>
      <c r="K289" s="60"/>
      <c r="L289" s="58"/>
      <c r="M289" s="205"/>
      <c r="N289" s="39"/>
      <c r="O289" s="39"/>
      <c r="P289" s="39"/>
      <c r="Q289" s="39"/>
      <c r="R289" s="39"/>
      <c r="S289" s="39"/>
      <c r="T289" s="75"/>
      <c r="AT289" s="21" t="s">
        <v>154</v>
      </c>
      <c r="AU289" s="21" t="s">
        <v>86</v>
      </c>
    </row>
    <row r="290" spans="2:65" s="10" customFormat="1" ht="37.35" customHeight="1">
      <c r="B290" s="174"/>
      <c r="C290" s="175"/>
      <c r="D290" s="176" t="s">
        <v>75</v>
      </c>
      <c r="E290" s="177" t="s">
        <v>728</v>
      </c>
      <c r="F290" s="177" t="s">
        <v>729</v>
      </c>
      <c r="G290" s="175"/>
      <c r="H290" s="175"/>
      <c r="I290" s="178"/>
      <c r="J290" s="179">
        <f>BK290</f>
        <v>0</v>
      </c>
      <c r="K290" s="175"/>
      <c r="L290" s="180"/>
      <c r="M290" s="181"/>
      <c r="N290" s="182"/>
      <c r="O290" s="182"/>
      <c r="P290" s="183">
        <f>P291</f>
        <v>0</v>
      </c>
      <c r="Q290" s="182"/>
      <c r="R290" s="183">
        <f>R291</f>
        <v>7.2445200000000008E-3</v>
      </c>
      <c r="S290" s="182"/>
      <c r="T290" s="184">
        <f>T291</f>
        <v>0</v>
      </c>
      <c r="AR290" s="185" t="s">
        <v>86</v>
      </c>
      <c r="AT290" s="186" t="s">
        <v>75</v>
      </c>
      <c r="AU290" s="186" t="s">
        <v>76</v>
      </c>
      <c r="AY290" s="185" t="s">
        <v>145</v>
      </c>
      <c r="BK290" s="187">
        <f>BK291</f>
        <v>0</v>
      </c>
    </row>
    <row r="291" spans="2:65" s="10" customFormat="1" ht="19.95" customHeight="1">
      <c r="B291" s="174"/>
      <c r="C291" s="175"/>
      <c r="D291" s="188" t="s">
        <v>75</v>
      </c>
      <c r="E291" s="189" t="s">
        <v>730</v>
      </c>
      <c r="F291" s="189" t="s">
        <v>731</v>
      </c>
      <c r="G291" s="175"/>
      <c r="H291" s="175"/>
      <c r="I291" s="178"/>
      <c r="J291" s="190">
        <f>BK291</f>
        <v>0</v>
      </c>
      <c r="K291" s="175"/>
      <c r="L291" s="180"/>
      <c r="M291" s="181"/>
      <c r="N291" s="182"/>
      <c r="O291" s="182"/>
      <c r="P291" s="183">
        <f>SUM(P292:P303)</f>
        <v>0</v>
      </c>
      <c r="Q291" s="182"/>
      <c r="R291" s="183">
        <f>SUM(R292:R303)</f>
        <v>7.2445200000000008E-3</v>
      </c>
      <c r="S291" s="182"/>
      <c r="T291" s="184">
        <f>SUM(T292:T303)</f>
        <v>0</v>
      </c>
      <c r="AR291" s="185" t="s">
        <v>86</v>
      </c>
      <c r="AT291" s="186" t="s">
        <v>75</v>
      </c>
      <c r="AU291" s="186" t="s">
        <v>84</v>
      </c>
      <c r="AY291" s="185" t="s">
        <v>145</v>
      </c>
      <c r="BK291" s="187">
        <f>SUM(BK292:BK303)</f>
        <v>0</v>
      </c>
    </row>
    <row r="292" spans="2:65" s="1" customFormat="1" ht="22.5" customHeight="1">
      <c r="B292" s="38"/>
      <c r="C292" s="191" t="s">
        <v>732</v>
      </c>
      <c r="D292" s="191" t="s">
        <v>147</v>
      </c>
      <c r="E292" s="192" t="s">
        <v>733</v>
      </c>
      <c r="F292" s="193" t="s">
        <v>734</v>
      </c>
      <c r="G292" s="194" t="s">
        <v>168</v>
      </c>
      <c r="H292" s="195">
        <v>6.0880000000000001</v>
      </c>
      <c r="I292" s="196"/>
      <c r="J292" s="197">
        <f>ROUND(I292*H292,2)</f>
        <v>0</v>
      </c>
      <c r="K292" s="193" t="s">
        <v>151</v>
      </c>
      <c r="L292" s="58"/>
      <c r="M292" s="198" t="s">
        <v>21</v>
      </c>
      <c r="N292" s="199" t="s">
        <v>47</v>
      </c>
      <c r="O292" s="39"/>
      <c r="P292" s="200">
        <f>O292*H292</f>
        <v>0</v>
      </c>
      <c r="Q292" s="200">
        <v>7.9000000000000001E-4</v>
      </c>
      <c r="R292" s="200">
        <f>Q292*H292</f>
        <v>4.8095200000000003E-3</v>
      </c>
      <c r="S292" s="200">
        <v>0</v>
      </c>
      <c r="T292" s="201">
        <f>S292*H292</f>
        <v>0</v>
      </c>
      <c r="AR292" s="21" t="s">
        <v>233</v>
      </c>
      <c r="AT292" s="21" t="s">
        <v>147</v>
      </c>
      <c r="AU292" s="21" t="s">
        <v>86</v>
      </c>
      <c r="AY292" s="21" t="s">
        <v>145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21" t="s">
        <v>84</v>
      </c>
      <c r="BK292" s="202">
        <f>ROUND(I292*H292,2)</f>
        <v>0</v>
      </c>
      <c r="BL292" s="21" t="s">
        <v>233</v>
      </c>
      <c r="BM292" s="21" t="s">
        <v>735</v>
      </c>
    </row>
    <row r="293" spans="2:65" s="1" customFormat="1" ht="24">
      <c r="B293" s="38"/>
      <c r="C293" s="60"/>
      <c r="D293" s="203" t="s">
        <v>154</v>
      </c>
      <c r="E293" s="60"/>
      <c r="F293" s="204" t="s">
        <v>736</v>
      </c>
      <c r="G293" s="60"/>
      <c r="H293" s="60"/>
      <c r="I293" s="161"/>
      <c r="J293" s="60"/>
      <c r="K293" s="60"/>
      <c r="L293" s="58"/>
      <c r="M293" s="205"/>
      <c r="N293" s="39"/>
      <c r="O293" s="39"/>
      <c r="P293" s="39"/>
      <c r="Q293" s="39"/>
      <c r="R293" s="39"/>
      <c r="S293" s="39"/>
      <c r="T293" s="75"/>
      <c r="AT293" s="21" t="s">
        <v>154</v>
      </c>
      <c r="AU293" s="21" t="s">
        <v>86</v>
      </c>
    </row>
    <row r="294" spans="2:65" s="11" customFormat="1">
      <c r="B294" s="206"/>
      <c r="C294" s="207"/>
      <c r="D294" s="208" t="s">
        <v>156</v>
      </c>
      <c r="E294" s="209" t="s">
        <v>21</v>
      </c>
      <c r="F294" s="210" t="s">
        <v>737</v>
      </c>
      <c r="G294" s="207"/>
      <c r="H294" s="211">
        <v>6.0880000000000001</v>
      </c>
      <c r="I294" s="212"/>
      <c r="J294" s="207"/>
      <c r="K294" s="207"/>
      <c r="L294" s="213"/>
      <c r="M294" s="214"/>
      <c r="N294" s="215"/>
      <c r="O294" s="215"/>
      <c r="P294" s="215"/>
      <c r="Q294" s="215"/>
      <c r="R294" s="215"/>
      <c r="S294" s="215"/>
      <c r="T294" s="216"/>
      <c r="AT294" s="217" t="s">
        <v>156</v>
      </c>
      <c r="AU294" s="217" t="s">
        <v>86</v>
      </c>
      <c r="AV294" s="11" t="s">
        <v>86</v>
      </c>
      <c r="AW294" s="11" t="s">
        <v>39</v>
      </c>
      <c r="AX294" s="11" t="s">
        <v>84</v>
      </c>
      <c r="AY294" s="217" t="s">
        <v>145</v>
      </c>
    </row>
    <row r="295" spans="2:65" s="1" customFormat="1" ht="22.5" customHeight="1">
      <c r="B295" s="38"/>
      <c r="C295" s="191" t="s">
        <v>738</v>
      </c>
      <c r="D295" s="191" t="s">
        <v>147</v>
      </c>
      <c r="E295" s="192" t="s">
        <v>739</v>
      </c>
      <c r="F295" s="193" t="s">
        <v>740</v>
      </c>
      <c r="G295" s="194" t="s">
        <v>175</v>
      </c>
      <c r="H295" s="195">
        <v>24.35</v>
      </c>
      <c r="I295" s="196"/>
      <c r="J295" s="197">
        <f>ROUND(I295*H295,2)</f>
        <v>0</v>
      </c>
      <c r="K295" s="193" t="s">
        <v>151</v>
      </c>
      <c r="L295" s="58"/>
      <c r="M295" s="198" t="s">
        <v>21</v>
      </c>
      <c r="N295" s="199" t="s">
        <v>47</v>
      </c>
      <c r="O295" s="39"/>
      <c r="P295" s="200">
        <f>O295*H295</f>
        <v>0</v>
      </c>
      <c r="Q295" s="200">
        <v>1E-4</v>
      </c>
      <c r="R295" s="200">
        <f>Q295*H295</f>
        <v>2.4350000000000001E-3</v>
      </c>
      <c r="S295" s="200">
        <v>0</v>
      </c>
      <c r="T295" s="201">
        <f>S295*H295</f>
        <v>0</v>
      </c>
      <c r="AR295" s="21" t="s">
        <v>233</v>
      </c>
      <c r="AT295" s="21" t="s">
        <v>147</v>
      </c>
      <c r="AU295" s="21" t="s">
        <v>86</v>
      </c>
      <c r="AY295" s="21" t="s">
        <v>145</v>
      </c>
      <c r="BE295" s="202">
        <f>IF(N295="základní",J295,0)</f>
        <v>0</v>
      </c>
      <c r="BF295" s="202">
        <f>IF(N295="snížená",J295,0)</f>
        <v>0</v>
      </c>
      <c r="BG295" s="202">
        <f>IF(N295="zákl. přenesená",J295,0)</f>
        <v>0</v>
      </c>
      <c r="BH295" s="202">
        <f>IF(N295="sníž. přenesená",J295,0)</f>
        <v>0</v>
      </c>
      <c r="BI295" s="202">
        <f>IF(N295="nulová",J295,0)</f>
        <v>0</v>
      </c>
      <c r="BJ295" s="21" t="s">
        <v>84</v>
      </c>
      <c r="BK295" s="202">
        <f>ROUND(I295*H295,2)</f>
        <v>0</v>
      </c>
      <c r="BL295" s="21" t="s">
        <v>233</v>
      </c>
      <c r="BM295" s="21" t="s">
        <v>741</v>
      </c>
    </row>
    <row r="296" spans="2:65" s="1" customFormat="1">
      <c r="B296" s="38"/>
      <c r="C296" s="60"/>
      <c r="D296" s="203" t="s">
        <v>154</v>
      </c>
      <c r="E296" s="60"/>
      <c r="F296" s="204" t="s">
        <v>742</v>
      </c>
      <c r="G296" s="60"/>
      <c r="H296" s="60"/>
      <c r="I296" s="161"/>
      <c r="J296" s="60"/>
      <c r="K296" s="60"/>
      <c r="L296" s="58"/>
      <c r="M296" s="205"/>
      <c r="N296" s="39"/>
      <c r="O296" s="39"/>
      <c r="P296" s="39"/>
      <c r="Q296" s="39"/>
      <c r="R296" s="39"/>
      <c r="S296" s="39"/>
      <c r="T296" s="75"/>
      <c r="AT296" s="21" t="s">
        <v>154</v>
      </c>
      <c r="AU296" s="21" t="s">
        <v>86</v>
      </c>
    </row>
    <row r="297" spans="2:65" s="11" customFormat="1">
      <c r="B297" s="206"/>
      <c r="C297" s="207"/>
      <c r="D297" s="208" t="s">
        <v>156</v>
      </c>
      <c r="E297" s="209" t="s">
        <v>21</v>
      </c>
      <c r="F297" s="210" t="s">
        <v>743</v>
      </c>
      <c r="G297" s="207"/>
      <c r="H297" s="211">
        <v>24.35</v>
      </c>
      <c r="I297" s="212"/>
      <c r="J297" s="207"/>
      <c r="K297" s="207"/>
      <c r="L297" s="213"/>
      <c r="M297" s="214"/>
      <c r="N297" s="215"/>
      <c r="O297" s="215"/>
      <c r="P297" s="215"/>
      <c r="Q297" s="215"/>
      <c r="R297" s="215"/>
      <c r="S297" s="215"/>
      <c r="T297" s="216"/>
      <c r="AT297" s="217" t="s">
        <v>156</v>
      </c>
      <c r="AU297" s="217" t="s">
        <v>86</v>
      </c>
      <c r="AV297" s="11" t="s">
        <v>86</v>
      </c>
      <c r="AW297" s="11" t="s">
        <v>39</v>
      </c>
      <c r="AX297" s="11" t="s">
        <v>84</v>
      </c>
      <c r="AY297" s="217" t="s">
        <v>145</v>
      </c>
    </row>
    <row r="298" spans="2:65" s="1" customFormat="1" ht="22.5" customHeight="1">
      <c r="B298" s="38"/>
      <c r="C298" s="191" t="s">
        <v>744</v>
      </c>
      <c r="D298" s="191" t="s">
        <v>147</v>
      </c>
      <c r="E298" s="192" t="s">
        <v>745</v>
      </c>
      <c r="F298" s="193" t="s">
        <v>746</v>
      </c>
      <c r="G298" s="194" t="s">
        <v>271</v>
      </c>
      <c r="H298" s="195">
        <v>7.0000000000000001E-3</v>
      </c>
      <c r="I298" s="196"/>
      <c r="J298" s="197">
        <f>ROUND(I298*H298,2)</f>
        <v>0</v>
      </c>
      <c r="K298" s="193" t="s">
        <v>151</v>
      </c>
      <c r="L298" s="58"/>
      <c r="M298" s="198" t="s">
        <v>21</v>
      </c>
      <c r="N298" s="199" t="s">
        <v>47</v>
      </c>
      <c r="O298" s="39"/>
      <c r="P298" s="200">
        <f>O298*H298</f>
        <v>0</v>
      </c>
      <c r="Q298" s="200">
        <v>0</v>
      </c>
      <c r="R298" s="200">
        <f>Q298*H298</f>
        <v>0</v>
      </c>
      <c r="S298" s="200">
        <v>0</v>
      </c>
      <c r="T298" s="201">
        <f>S298*H298</f>
        <v>0</v>
      </c>
      <c r="AR298" s="21" t="s">
        <v>233</v>
      </c>
      <c r="AT298" s="21" t="s">
        <v>147</v>
      </c>
      <c r="AU298" s="21" t="s">
        <v>86</v>
      </c>
      <c r="AY298" s="21" t="s">
        <v>145</v>
      </c>
      <c r="BE298" s="202">
        <f>IF(N298="základní",J298,0)</f>
        <v>0</v>
      </c>
      <c r="BF298" s="202">
        <f>IF(N298="snížená",J298,0)</f>
        <v>0</v>
      </c>
      <c r="BG298" s="202">
        <f>IF(N298="zákl. přenesená",J298,0)</f>
        <v>0</v>
      </c>
      <c r="BH298" s="202">
        <f>IF(N298="sníž. přenesená",J298,0)</f>
        <v>0</v>
      </c>
      <c r="BI298" s="202">
        <f>IF(N298="nulová",J298,0)</f>
        <v>0</v>
      </c>
      <c r="BJ298" s="21" t="s">
        <v>84</v>
      </c>
      <c r="BK298" s="202">
        <f>ROUND(I298*H298,2)</f>
        <v>0</v>
      </c>
      <c r="BL298" s="21" t="s">
        <v>233</v>
      </c>
      <c r="BM298" s="21" t="s">
        <v>747</v>
      </c>
    </row>
    <row r="299" spans="2:65" s="1" customFormat="1" ht="24">
      <c r="B299" s="38"/>
      <c r="C299" s="60"/>
      <c r="D299" s="208" t="s">
        <v>154</v>
      </c>
      <c r="E299" s="60"/>
      <c r="F299" s="221" t="s">
        <v>748</v>
      </c>
      <c r="G299" s="60"/>
      <c r="H299" s="60"/>
      <c r="I299" s="161"/>
      <c r="J299" s="60"/>
      <c r="K299" s="60"/>
      <c r="L299" s="58"/>
      <c r="M299" s="205"/>
      <c r="N299" s="39"/>
      <c r="O299" s="39"/>
      <c r="P299" s="39"/>
      <c r="Q299" s="39"/>
      <c r="R299" s="39"/>
      <c r="S299" s="39"/>
      <c r="T299" s="75"/>
      <c r="AT299" s="21" t="s">
        <v>154</v>
      </c>
      <c r="AU299" s="21" t="s">
        <v>86</v>
      </c>
    </row>
    <row r="300" spans="2:65" s="1" customFormat="1" ht="22.5" customHeight="1">
      <c r="B300" s="38"/>
      <c r="C300" s="191" t="s">
        <v>749</v>
      </c>
      <c r="D300" s="191" t="s">
        <v>147</v>
      </c>
      <c r="E300" s="192" t="s">
        <v>750</v>
      </c>
      <c r="F300" s="193" t="s">
        <v>751</v>
      </c>
      <c r="G300" s="194" t="s">
        <v>271</v>
      </c>
      <c r="H300" s="195">
        <v>7.0000000000000001E-3</v>
      </c>
      <c r="I300" s="196"/>
      <c r="J300" s="197">
        <f>ROUND(I300*H300,2)</f>
        <v>0</v>
      </c>
      <c r="K300" s="193" t="s">
        <v>151</v>
      </c>
      <c r="L300" s="58"/>
      <c r="M300" s="198" t="s">
        <v>21</v>
      </c>
      <c r="N300" s="199" t="s">
        <v>47</v>
      </c>
      <c r="O300" s="39"/>
      <c r="P300" s="200">
        <f>O300*H300</f>
        <v>0</v>
      </c>
      <c r="Q300" s="200">
        <v>0</v>
      </c>
      <c r="R300" s="200">
        <f>Q300*H300</f>
        <v>0</v>
      </c>
      <c r="S300" s="200">
        <v>0</v>
      </c>
      <c r="T300" s="201">
        <f>S300*H300</f>
        <v>0</v>
      </c>
      <c r="AR300" s="21" t="s">
        <v>233</v>
      </c>
      <c r="AT300" s="21" t="s">
        <v>147</v>
      </c>
      <c r="AU300" s="21" t="s">
        <v>86</v>
      </c>
      <c r="AY300" s="21" t="s">
        <v>145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21" t="s">
        <v>84</v>
      </c>
      <c r="BK300" s="202">
        <f>ROUND(I300*H300,2)</f>
        <v>0</v>
      </c>
      <c r="BL300" s="21" t="s">
        <v>233</v>
      </c>
      <c r="BM300" s="21" t="s">
        <v>752</v>
      </c>
    </row>
    <row r="301" spans="2:65" s="1" customFormat="1" ht="36">
      <c r="B301" s="38"/>
      <c r="C301" s="60"/>
      <c r="D301" s="208" t="s">
        <v>154</v>
      </c>
      <c r="E301" s="60"/>
      <c r="F301" s="221" t="s">
        <v>753</v>
      </c>
      <c r="G301" s="60"/>
      <c r="H301" s="60"/>
      <c r="I301" s="161"/>
      <c r="J301" s="60"/>
      <c r="K301" s="60"/>
      <c r="L301" s="58"/>
      <c r="M301" s="205"/>
      <c r="N301" s="39"/>
      <c r="O301" s="39"/>
      <c r="P301" s="39"/>
      <c r="Q301" s="39"/>
      <c r="R301" s="39"/>
      <c r="S301" s="39"/>
      <c r="T301" s="75"/>
      <c r="AT301" s="21" t="s">
        <v>154</v>
      </c>
      <c r="AU301" s="21" t="s">
        <v>86</v>
      </c>
    </row>
    <row r="302" spans="2:65" s="1" customFormat="1" ht="22.5" customHeight="1">
      <c r="B302" s="38"/>
      <c r="C302" s="191" t="s">
        <v>754</v>
      </c>
      <c r="D302" s="191" t="s">
        <v>147</v>
      </c>
      <c r="E302" s="192" t="s">
        <v>755</v>
      </c>
      <c r="F302" s="193" t="s">
        <v>756</v>
      </c>
      <c r="G302" s="194" t="s">
        <v>271</v>
      </c>
      <c r="H302" s="195">
        <v>7.0000000000000001E-3</v>
      </c>
      <c r="I302" s="196"/>
      <c r="J302" s="197">
        <f>ROUND(I302*H302,2)</f>
        <v>0</v>
      </c>
      <c r="K302" s="193" t="s">
        <v>151</v>
      </c>
      <c r="L302" s="58"/>
      <c r="M302" s="198" t="s">
        <v>21</v>
      </c>
      <c r="N302" s="199" t="s">
        <v>47</v>
      </c>
      <c r="O302" s="39"/>
      <c r="P302" s="200">
        <f>O302*H302</f>
        <v>0</v>
      </c>
      <c r="Q302" s="200">
        <v>0</v>
      </c>
      <c r="R302" s="200">
        <f>Q302*H302</f>
        <v>0</v>
      </c>
      <c r="S302" s="200">
        <v>0</v>
      </c>
      <c r="T302" s="201">
        <f>S302*H302</f>
        <v>0</v>
      </c>
      <c r="AR302" s="21" t="s">
        <v>233</v>
      </c>
      <c r="AT302" s="21" t="s">
        <v>147</v>
      </c>
      <c r="AU302" s="21" t="s">
        <v>86</v>
      </c>
      <c r="AY302" s="21" t="s">
        <v>145</v>
      </c>
      <c r="BE302" s="202">
        <f>IF(N302="základní",J302,0)</f>
        <v>0</v>
      </c>
      <c r="BF302" s="202">
        <f>IF(N302="snížená",J302,0)</f>
        <v>0</v>
      </c>
      <c r="BG302" s="202">
        <f>IF(N302="zákl. přenesená",J302,0)</f>
        <v>0</v>
      </c>
      <c r="BH302" s="202">
        <f>IF(N302="sníž. přenesená",J302,0)</f>
        <v>0</v>
      </c>
      <c r="BI302" s="202">
        <f>IF(N302="nulová",J302,0)</f>
        <v>0</v>
      </c>
      <c r="BJ302" s="21" t="s">
        <v>84</v>
      </c>
      <c r="BK302" s="202">
        <f>ROUND(I302*H302,2)</f>
        <v>0</v>
      </c>
      <c r="BL302" s="21" t="s">
        <v>233</v>
      </c>
      <c r="BM302" s="21" t="s">
        <v>757</v>
      </c>
    </row>
    <row r="303" spans="2:65" s="1" customFormat="1" ht="36">
      <c r="B303" s="38"/>
      <c r="C303" s="60"/>
      <c r="D303" s="203" t="s">
        <v>154</v>
      </c>
      <c r="E303" s="60"/>
      <c r="F303" s="204" t="s">
        <v>758</v>
      </c>
      <c r="G303" s="60"/>
      <c r="H303" s="60"/>
      <c r="I303" s="161"/>
      <c r="J303" s="60"/>
      <c r="K303" s="60"/>
      <c r="L303" s="58"/>
      <c r="M303" s="235"/>
      <c r="N303" s="236"/>
      <c r="O303" s="236"/>
      <c r="P303" s="236"/>
      <c r="Q303" s="236"/>
      <c r="R303" s="236"/>
      <c r="S303" s="236"/>
      <c r="T303" s="237"/>
      <c r="AT303" s="21" t="s">
        <v>154</v>
      </c>
      <c r="AU303" s="21" t="s">
        <v>86</v>
      </c>
    </row>
    <row r="304" spans="2:65" s="1" customFormat="1" ht="6.9" customHeight="1">
      <c r="B304" s="53"/>
      <c r="C304" s="54"/>
      <c r="D304" s="54"/>
      <c r="E304" s="54"/>
      <c r="F304" s="54"/>
      <c r="G304" s="54"/>
      <c r="H304" s="54"/>
      <c r="I304" s="137"/>
      <c r="J304" s="54"/>
      <c r="K304" s="54"/>
      <c r="L304" s="58"/>
    </row>
  </sheetData>
  <sheetProtection password="CC35" sheet="1" objects="1" scenarios="1" formatCells="0" formatColumns="0" formatRows="0" sort="0" autoFilter="0"/>
  <autoFilter ref="C84:K303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00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103</v>
      </c>
      <c r="G1" s="357" t="s">
        <v>104</v>
      </c>
      <c r="H1" s="357"/>
      <c r="I1" s="112"/>
      <c r="J1" s="111" t="s">
        <v>105</v>
      </c>
      <c r="K1" s="110" t="s">
        <v>106</v>
      </c>
      <c r="L1" s="111" t="s">
        <v>107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21" t="s">
        <v>93</v>
      </c>
      <c r="AZ2" s="113" t="s">
        <v>759</v>
      </c>
      <c r="BA2" s="113" t="s">
        <v>760</v>
      </c>
      <c r="BB2" s="113" t="s">
        <v>21</v>
      </c>
      <c r="BC2" s="113" t="s">
        <v>761</v>
      </c>
      <c r="BD2" s="113" t="s">
        <v>86</v>
      </c>
    </row>
    <row r="3" spans="1:70" ht="6.9" customHeight="1">
      <c r="B3" s="22"/>
      <c r="C3" s="23"/>
      <c r="D3" s="23"/>
      <c r="E3" s="23"/>
      <c r="F3" s="23"/>
      <c r="G3" s="23"/>
      <c r="H3" s="23"/>
      <c r="I3" s="114"/>
      <c r="J3" s="23"/>
      <c r="K3" s="24"/>
      <c r="AT3" s="21" t="s">
        <v>86</v>
      </c>
      <c r="AZ3" s="113" t="s">
        <v>762</v>
      </c>
      <c r="BA3" s="113" t="s">
        <v>763</v>
      </c>
      <c r="BB3" s="113" t="s">
        <v>21</v>
      </c>
      <c r="BC3" s="113" t="s">
        <v>764</v>
      </c>
      <c r="BD3" s="113" t="s">
        <v>86</v>
      </c>
    </row>
    <row r="4" spans="1:70" ht="36.9" customHeight="1">
      <c r="B4" s="25"/>
      <c r="C4" s="26"/>
      <c r="D4" s="27" t="s">
        <v>113</v>
      </c>
      <c r="E4" s="26"/>
      <c r="F4" s="26"/>
      <c r="G4" s="26"/>
      <c r="H4" s="26"/>
      <c r="I4" s="115"/>
      <c r="J4" s="26"/>
      <c r="K4" s="28"/>
      <c r="M4" s="29" t="s">
        <v>12</v>
      </c>
      <c r="AT4" s="21" t="s">
        <v>6</v>
      </c>
      <c r="AZ4" s="113" t="s">
        <v>765</v>
      </c>
      <c r="BA4" s="113" t="s">
        <v>766</v>
      </c>
      <c r="BB4" s="113" t="s">
        <v>21</v>
      </c>
      <c r="BC4" s="113" t="s">
        <v>767</v>
      </c>
      <c r="BD4" s="113" t="s">
        <v>86</v>
      </c>
    </row>
    <row r="5" spans="1:70" ht="6.9" customHeight="1">
      <c r="B5" s="25"/>
      <c r="C5" s="26"/>
      <c r="D5" s="26"/>
      <c r="E5" s="26"/>
      <c r="F5" s="26"/>
      <c r="G5" s="26"/>
      <c r="H5" s="26"/>
      <c r="I5" s="115"/>
      <c r="J5" s="26"/>
      <c r="K5" s="28"/>
      <c r="AZ5" s="113" t="s">
        <v>768</v>
      </c>
      <c r="BA5" s="113" t="s">
        <v>766</v>
      </c>
      <c r="BB5" s="113" t="s">
        <v>21</v>
      </c>
      <c r="BC5" s="113" t="s">
        <v>769</v>
      </c>
      <c r="BD5" s="113" t="s">
        <v>86</v>
      </c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5"/>
      <c r="J6" s="26"/>
      <c r="K6" s="28"/>
      <c r="AZ6" s="113" t="s">
        <v>770</v>
      </c>
      <c r="BA6" s="113" t="s">
        <v>771</v>
      </c>
      <c r="BB6" s="113" t="s">
        <v>21</v>
      </c>
      <c r="BC6" s="113" t="s">
        <v>772</v>
      </c>
      <c r="BD6" s="113" t="s">
        <v>86</v>
      </c>
    </row>
    <row r="7" spans="1:70" ht="22.5" customHeight="1">
      <c r="B7" s="25"/>
      <c r="C7" s="26"/>
      <c r="D7" s="26"/>
      <c r="E7" s="358" t="str">
        <f>'Rekapitulace stavby'!K6</f>
        <v>Parkoviště a propojovací komunikace ulice Radniční a ulice Hranická v Odrách</v>
      </c>
      <c r="F7" s="359"/>
      <c r="G7" s="359"/>
      <c r="H7" s="359"/>
      <c r="I7" s="115"/>
      <c r="J7" s="26"/>
      <c r="K7" s="28"/>
      <c r="AZ7" s="113" t="s">
        <v>108</v>
      </c>
      <c r="BA7" s="113" t="s">
        <v>773</v>
      </c>
      <c r="BB7" s="113" t="s">
        <v>21</v>
      </c>
      <c r="BC7" s="113" t="s">
        <v>774</v>
      </c>
      <c r="BD7" s="113" t="s">
        <v>86</v>
      </c>
    </row>
    <row r="8" spans="1:70" s="1" customFormat="1" ht="13.2">
      <c r="B8" s="38"/>
      <c r="C8" s="39"/>
      <c r="D8" s="34" t="s">
        <v>114</v>
      </c>
      <c r="E8" s="39"/>
      <c r="F8" s="39"/>
      <c r="G8" s="39"/>
      <c r="H8" s="39"/>
      <c r="I8" s="116"/>
      <c r="J8" s="39"/>
      <c r="K8" s="42"/>
      <c r="AZ8" s="113" t="s">
        <v>775</v>
      </c>
      <c r="BA8" s="113" t="s">
        <v>771</v>
      </c>
      <c r="BB8" s="113" t="s">
        <v>21</v>
      </c>
      <c r="BC8" s="113" t="s">
        <v>776</v>
      </c>
      <c r="BD8" s="113" t="s">
        <v>86</v>
      </c>
    </row>
    <row r="9" spans="1:70" s="1" customFormat="1" ht="36.9" customHeight="1">
      <c r="B9" s="38"/>
      <c r="C9" s="39"/>
      <c r="D9" s="39"/>
      <c r="E9" s="360" t="s">
        <v>777</v>
      </c>
      <c r="F9" s="361"/>
      <c r="G9" s="361"/>
      <c r="H9" s="361"/>
      <c r="I9" s="116"/>
      <c r="J9" s="39"/>
      <c r="K9" s="42"/>
      <c r="AZ9" s="113" t="s">
        <v>778</v>
      </c>
      <c r="BA9" s="113" t="s">
        <v>766</v>
      </c>
      <c r="BB9" s="113" t="s">
        <v>21</v>
      </c>
      <c r="BC9" s="113" t="s">
        <v>779</v>
      </c>
      <c r="BD9" s="113" t="s">
        <v>86</v>
      </c>
    </row>
    <row r="10" spans="1:70" s="1" customFormat="1">
      <c r="B10" s="38"/>
      <c r="C10" s="39"/>
      <c r="D10" s="39"/>
      <c r="E10" s="39"/>
      <c r="F10" s="39"/>
      <c r="G10" s="39"/>
      <c r="H10" s="39"/>
      <c r="I10" s="116"/>
      <c r="J10" s="39"/>
      <c r="K10" s="42"/>
      <c r="AZ10" s="113" t="s">
        <v>780</v>
      </c>
      <c r="BA10" s="113" t="s">
        <v>21</v>
      </c>
      <c r="BB10" s="113" t="s">
        <v>21</v>
      </c>
      <c r="BC10" s="113" t="s">
        <v>781</v>
      </c>
      <c r="BD10" s="113" t="s">
        <v>86</v>
      </c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7" t="s">
        <v>22</v>
      </c>
      <c r="J11" s="32" t="s">
        <v>21</v>
      </c>
      <c r="K11" s="42"/>
      <c r="AZ11" s="113" t="s">
        <v>782</v>
      </c>
      <c r="BA11" s="113" t="s">
        <v>21</v>
      </c>
      <c r="BB11" s="113" t="s">
        <v>21</v>
      </c>
      <c r="BC11" s="113" t="s">
        <v>783</v>
      </c>
      <c r="BD11" s="113" t="s">
        <v>86</v>
      </c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7" t="s">
        <v>25</v>
      </c>
      <c r="J12" s="118" t="str">
        <f>'Rekapitulace stavby'!AN8</f>
        <v>2. 10. 2018</v>
      </c>
      <c r="K12" s="42"/>
      <c r="AZ12" s="113" t="s">
        <v>784</v>
      </c>
      <c r="BA12" s="113" t="s">
        <v>21</v>
      </c>
      <c r="BB12" s="113" t="s">
        <v>21</v>
      </c>
      <c r="BC12" s="113" t="s">
        <v>172</v>
      </c>
      <c r="BD12" s="113" t="s">
        <v>86</v>
      </c>
    </row>
    <row r="13" spans="1:70" s="1" customFormat="1" ht="10.95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  <c r="AZ13" s="113" t="s">
        <v>785</v>
      </c>
      <c r="BA13" s="113" t="s">
        <v>21</v>
      </c>
      <c r="BB13" s="113" t="s">
        <v>21</v>
      </c>
      <c r="BC13" s="113" t="s">
        <v>786</v>
      </c>
      <c r="BD13" s="113" t="s">
        <v>86</v>
      </c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7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7" t="s">
        <v>31</v>
      </c>
      <c r="J15" s="32" t="s">
        <v>32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" customHeight="1">
      <c r="B17" s="38"/>
      <c r="C17" s="39"/>
      <c r="D17" s="34" t="s">
        <v>33</v>
      </c>
      <c r="E17" s="39"/>
      <c r="F17" s="39"/>
      <c r="G17" s="39"/>
      <c r="H17" s="39"/>
      <c r="I17" s="117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7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" customHeight="1">
      <c r="B20" s="38"/>
      <c r="C20" s="39"/>
      <c r="D20" s="34" t="s">
        <v>35</v>
      </c>
      <c r="E20" s="39"/>
      <c r="F20" s="39"/>
      <c r="G20" s="39"/>
      <c r="H20" s="39"/>
      <c r="I20" s="117" t="s">
        <v>28</v>
      </c>
      <c r="J20" s="32" t="s">
        <v>36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17" t="s">
        <v>31</v>
      </c>
      <c r="J21" s="32" t="s">
        <v>38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" customHeight="1">
      <c r="B23" s="38"/>
      <c r="C23" s="39"/>
      <c r="D23" s="34" t="s">
        <v>40</v>
      </c>
      <c r="E23" s="39"/>
      <c r="F23" s="39"/>
      <c r="G23" s="39"/>
      <c r="H23" s="39"/>
      <c r="I23" s="116"/>
      <c r="J23" s="39"/>
      <c r="K23" s="42"/>
    </row>
    <row r="24" spans="2:11" s="6" customFormat="1" ht="22.5" customHeight="1">
      <c r="B24" s="119"/>
      <c r="C24" s="120"/>
      <c r="D24" s="120"/>
      <c r="E24" s="350" t="s">
        <v>21</v>
      </c>
      <c r="F24" s="350"/>
      <c r="G24" s="350"/>
      <c r="H24" s="350"/>
      <c r="I24" s="121"/>
      <c r="J24" s="120"/>
      <c r="K24" s="122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42</v>
      </c>
      <c r="E27" s="39"/>
      <c r="F27" s="39"/>
      <c r="G27" s="39"/>
      <c r="H27" s="39"/>
      <c r="I27" s="116"/>
      <c r="J27" s="126">
        <f>ROUND(J84,2)</f>
        <v>0</v>
      </c>
      <c r="K27" s="42"/>
    </row>
    <row r="28" spans="2:11" s="1" customFormat="1" ht="6.9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" customHeight="1">
      <c r="B29" s="38"/>
      <c r="C29" s="39"/>
      <c r="D29" s="39"/>
      <c r="E29" s="39"/>
      <c r="F29" s="43" t="s">
        <v>44</v>
      </c>
      <c r="G29" s="39"/>
      <c r="H29" s="39"/>
      <c r="I29" s="127" t="s">
        <v>43</v>
      </c>
      <c r="J29" s="43" t="s">
        <v>45</v>
      </c>
      <c r="K29" s="42"/>
    </row>
    <row r="30" spans="2:11" s="1" customFormat="1" ht="14.4" customHeight="1">
      <c r="B30" s="38"/>
      <c r="C30" s="39"/>
      <c r="D30" s="46" t="s">
        <v>46</v>
      </c>
      <c r="E30" s="46" t="s">
        <v>47</v>
      </c>
      <c r="F30" s="128">
        <f>ROUND(SUM(BE84:BE299), 2)</f>
        <v>0</v>
      </c>
      <c r="G30" s="39"/>
      <c r="H30" s="39"/>
      <c r="I30" s="129">
        <v>0.21</v>
      </c>
      <c r="J30" s="128">
        <f>ROUND(ROUND((SUM(BE84:BE299)),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48</v>
      </c>
      <c r="F31" s="128">
        <f>ROUND(SUM(BF84:BF299), 2)</f>
        <v>0</v>
      </c>
      <c r="G31" s="39"/>
      <c r="H31" s="39"/>
      <c r="I31" s="129">
        <v>0.15</v>
      </c>
      <c r="J31" s="128">
        <f>ROUND(ROUND((SUM(BF84:BF299)),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49</v>
      </c>
      <c r="F32" s="128">
        <f>ROUND(SUM(BG84:BG299),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" hidden="1" customHeight="1">
      <c r="B33" s="38"/>
      <c r="C33" s="39"/>
      <c r="D33" s="39"/>
      <c r="E33" s="46" t="s">
        <v>50</v>
      </c>
      <c r="F33" s="128">
        <f>ROUND(SUM(BH84:BH299),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" hidden="1" customHeight="1">
      <c r="B34" s="38"/>
      <c r="C34" s="39"/>
      <c r="D34" s="39"/>
      <c r="E34" s="46" t="s">
        <v>51</v>
      </c>
      <c r="F34" s="128">
        <f>ROUND(SUM(BI84:BI299),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52</v>
      </c>
      <c r="E36" s="76"/>
      <c r="F36" s="76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" customHeight="1">
      <c r="B42" s="38"/>
      <c r="C42" s="27" t="s">
        <v>116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22.5" customHeight="1">
      <c r="B45" s="38"/>
      <c r="C45" s="39"/>
      <c r="D45" s="39"/>
      <c r="E45" s="358" t="str">
        <f>E7</f>
        <v>Parkoviště a propojovací komunikace ulice Radniční a ulice Hranická v Odrách</v>
      </c>
      <c r="F45" s="359"/>
      <c r="G45" s="359"/>
      <c r="H45" s="359"/>
      <c r="I45" s="116"/>
      <c r="J45" s="39"/>
      <c r="K45" s="42"/>
    </row>
    <row r="46" spans="2:11" s="1" customFormat="1" ht="14.4" customHeight="1">
      <c r="B46" s="38"/>
      <c r="C46" s="34" t="s">
        <v>114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23.25" customHeight="1">
      <c r="B47" s="38"/>
      <c r="C47" s="39"/>
      <c r="D47" s="39"/>
      <c r="E47" s="360" t="str">
        <f>E9</f>
        <v>03 - SO 02 - Dešťová kanalizace</v>
      </c>
      <c r="F47" s="361"/>
      <c r="G47" s="361"/>
      <c r="H47" s="361"/>
      <c r="I47" s="116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Odry</v>
      </c>
      <c r="G49" s="39"/>
      <c r="H49" s="39"/>
      <c r="I49" s="117" t="s">
        <v>25</v>
      </c>
      <c r="J49" s="118" t="str">
        <f>IF(J12="","",J12)</f>
        <v>2. 10. 2018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7" t="s">
        <v>35</v>
      </c>
      <c r="J51" s="32" t="str">
        <f>E21</f>
        <v>Hydroelko, s.r.o.</v>
      </c>
      <c r="K51" s="42"/>
    </row>
    <row r="52" spans="2:47" s="1" customFormat="1" ht="14.4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16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117</v>
      </c>
      <c r="D54" s="130"/>
      <c r="E54" s="130"/>
      <c r="F54" s="130"/>
      <c r="G54" s="130"/>
      <c r="H54" s="130"/>
      <c r="I54" s="143"/>
      <c r="J54" s="144" t="s">
        <v>118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119</v>
      </c>
      <c r="D56" s="39"/>
      <c r="E56" s="39"/>
      <c r="F56" s="39"/>
      <c r="G56" s="39"/>
      <c r="H56" s="39"/>
      <c r="I56" s="116"/>
      <c r="J56" s="126">
        <f>J84</f>
        <v>0</v>
      </c>
      <c r="K56" s="42"/>
      <c r="AU56" s="21" t="s">
        <v>120</v>
      </c>
    </row>
    <row r="57" spans="2:47" s="7" customFormat="1" ht="24.9" customHeight="1">
      <c r="B57" s="147"/>
      <c r="C57" s="148"/>
      <c r="D57" s="149" t="s">
        <v>121</v>
      </c>
      <c r="E57" s="150"/>
      <c r="F57" s="150"/>
      <c r="G57" s="150"/>
      <c r="H57" s="150"/>
      <c r="I57" s="151"/>
      <c r="J57" s="152">
        <f>J85</f>
        <v>0</v>
      </c>
      <c r="K57" s="153"/>
    </row>
    <row r="58" spans="2:47" s="8" customFormat="1" ht="19.95" customHeight="1">
      <c r="B58" s="154"/>
      <c r="C58" s="155"/>
      <c r="D58" s="156" t="s">
        <v>122</v>
      </c>
      <c r="E58" s="157"/>
      <c r="F58" s="157"/>
      <c r="G58" s="157"/>
      <c r="H58" s="157"/>
      <c r="I58" s="158"/>
      <c r="J58" s="159">
        <f>J86</f>
        <v>0</v>
      </c>
      <c r="K58" s="160"/>
    </row>
    <row r="59" spans="2:47" s="8" customFormat="1" ht="19.95" customHeight="1">
      <c r="B59" s="154"/>
      <c r="C59" s="155"/>
      <c r="D59" s="156" t="s">
        <v>787</v>
      </c>
      <c r="E59" s="157"/>
      <c r="F59" s="157"/>
      <c r="G59" s="157"/>
      <c r="H59" s="157"/>
      <c r="I59" s="158"/>
      <c r="J59" s="159">
        <f>J148</f>
        <v>0</v>
      </c>
      <c r="K59" s="160"/>
    </row>
    <row r="60" spans="2:47" s="8" customFormat="1" ht="19.95" customHeight="1">
      <c r="B60" s="154"/>
      <c r="C60" s="155"/>
      <c r="D60" s="156" t="s">
        <v>788</v>
      </c>
      <c r="E60" s="157"/>
      <c r="F60" s="157"/>
      <c r="G60" s="157"/>
      <c r="H60" s="157"/>
      <c r="I60" s="158"/>
      <c r="J60" s="159">
        <f>J170</f>
        <v>0</v>
      </c>
      <c r="K60" s="160"/>
    </row>
    <row r="61" spans="2:47" s="8" customFormat="1" ht="19.95" customHeight="1">
      <c r="B61" s="154"/>
      <c r="C61" s="155"/>
      <c r="D61" s="156" t="s">
        <v>394</v>
      </c>
      <c r="E61" s="157"/>
      <c r="F61" s="157"/>
      <c r="G61" s="157"/>
      <c r="H61" s="157"/>
      <c r="I61" s="158"/>
      <c r="J61" s="159">
        <f>J174</f>
        <v>0</v>
      </c>
      <c r="K61" s="160"/>
    </row>
    <row r="62" spans="2:47" s="8" customFormat="1" ht="19.95" customHeight="1">
      <c r="B62" s="154"/>
      <c r="C62" s="155"/>
      <c r="D62" s="156" t="s">
        <v>789</v>
      </c>
      <c r="E62" s="157"/>
      <c r="F62" s="157"/>
      <c r="G62" s="157"/>
      <c r="H62" s="157"/>
      <c r="I62" s="158"/>
      <c r="J62" s="159">
        <f>J178</f>
        <v>0</v>
      </c>
      <c r="K62" s="160"/>
    </row>
    <row r="63" spans="2:47" s="8" customFormat="1" ht="19.95" customHeight="1">
      <c r="B63" s="154"/>
      <c r="C63" s="155"/>
      <c r="D63" s="156" t="s">
        <v>123</v>
      </c>
      <c r="E63" s="157"/>
      <c r="F63" s="157"/>
      <c r="G63" s="157"/>
      <c r="H63" s="157"/>
      <c r="I63" s="158"/>
      <c r="J63" s="159">
        <f>J291</f>
        <v>0</v>
      </c>
      <c r="K63" s="160"/>
    </row>
    <row r="64" spans="2:47" s="8" customFormat="1" ht="19.95" customHeight="1">
      <c r="B64" s="154"/>
      <c r="C64" s="155"/>
      <c r="D64" s="156" t="s">
        <v>125</v>
      </c>
      <c r="E64" s="157"/>
      <c r="F64" s="157"/>
      <c r="G64" s="157"/>
      <c r="H64" s="157"/>
      <c r="I64" s="158"/>
      <c r="J64" s="159">
        <f>J295</f>
        <v>0</v>
      </c>
      <c r="K64" s="160"/>
    </row>
    <row r="65" spans="2:12" s="1" customFormat="1" ht="21.75" customHeight="1">
      <c r="B65" s="38"/>
      <c r="C65" s="39"/>
      <c r="D65" s="39"/>
      <c r="E65" s="39"/>
      <c r="F65" s="39"/>
      <c r="G65" s="39"/>
      <c r="H65" s="39"/>
      <c r="I65" s="116"/>
      <c r="J65" s="39"/>
      <c r="K65" s="42"/>
    </row>
    <row r="66" spans="2:12" s="1" customFormat="1" ht="6.9" customHeight="1">
      <c r="B66" s="53"/>
      <c r="C66" s="54"/>
      <c r="D66" s="54"/>
      <c r="E66" s="54"/>
      <c r="F66" s="54"/>
      <c r="G66" s="54"/>
      <c r="H66" s="54"/>
      <c r="I66" s="137"/>
      <c r="J66" s="54"/>
      <c r="K66" s="55"/>
    </row>
    <row r="70" spans="2:12" s="1" customFormat="1" ht="6.9" customHeight="1">
      <c r="B70" s="56"/>
      <c r="C70" s="57"/>
      <c r="D70" s="57"/>
      <c r="E70" s="57"/>
      <c r="F70" s="57"/>
      <c r="G70" s="57"/>
      <c r="H70" s="57"/>
      <c r="I70" s="140"/>
      <c r="J70" s="57"/>
      <c r="K70" s="57"/>
      <c r="L70" s="58"/>
    </row>
    <row r="71" spans="2:12" s="1" customFormat="1" ht="36.9" customHeight="1">
      <c r="B71" s="38"/>
      <c r="C71" s="59" t="s">
        <v>129</v>
      </c>
      <c r="D71" s="60"/>
      <c r="E71" s="60"/>
      <c r="F71" s="60"/>
      <c r="G71" s="60"/>
      <c r="H71" s="60"/>
      <c r="I71" s="161"/>
      <c r="J71" s="60"/>
      <c r="K71" s="60"/>
      <c r="L71" s="58"/>
    </row>
    <row r="72" spans="2:12" s="1" customFormat="1" ht="6.9" customHeight="1">
      <c r="B72" s="38"/>
      <c r="C72" s="60"/>
      <c r="D72" s="60"/>
      <c r="E72" s="60"/>
      <c r="F72" s="60"/>
      <c r="G72" s="60"/>
      <c r="H72" s="60"/>
      <c r="I72" s="161"/>
      <c r="J72" s="60"/>
      <c r="K72" s="60"/>
      <c r="L72" s="58"/>
    </row>
    <row r="73" spans="2:12" s="1" customFormat="1" ht="14.4" customHeight="1">
      <c r="B73" s="38"/>
      <c r="C73" s="62" t="s">
        <v>18</v>
      </c>
      <c r="D73" s="60"/>
      <c r="E73" s="60"/>
      <c r="F73" s="60"/>
      <c r="G73" s="60"/>
      <c r="H73" s="60"/>
      <c r="I73" s="161"/>
      <c r="J73" s="60"/>
      <c r="K73" s="60"/>
      <c r="L73" s="58"/>
    </row>
    <row r="74" spans="2:12" s="1" customFormat="1" ht="22.5" customHeight="1">
      <c r="B74" s="38"/>
      <c r="C74" s="60"/>
      <c r="D74" s="60"/>
      <c r="E74" s="354" t="str">
        <f>E7</f>
        <v>Parkoviště a propojovací komunikace ulice Radniční a ulice Hranická v Odrách</v>
      </c>
      <c r="F74" s="355"/>
      <c r="G74" s="355"/>
      <c r="H74" s="355"/>
      <c r="I74" s="161"/>
      <c r="J74" s="60"/>
      <c r="K74" s="60"/>
      <c r="L74" s="58"/>
    </row>
    <row r="75" spans="2:12" s="1" customFormat="1" ht="14.4" customHeight="1">
      <c r="B75" s="38"/>
      <c r="C75" s="62" t="s">
        <v>114</v>
      </c>
      <c r="D75" s="60"/>
      <c r="E75" s="60"/>
      <c r="F75" s="60"/>
      <c r="G75" s="60"/>
      <c r="H75" s="60"/>
      <c r="I75" s="161"/>
      <c r="J75" s="60"/>
      <c r="K75" s="60"/>
      <c r="L75" s="58"/>
    </row>
    <row r="76" spans="2:12" s="1" customFormat="1" ht="23.25" customHeight="1">
      <c r="B76" s="38"/>
      <c r="C76" s="60"/>
      <c r="D76" s="60"/>
      <c r="E76" s="322" t="str">
        <f>E9</f>
        <v>03 - SO 02 - Dešťová kanalizace</v>
      </c>
      <c r="F76" s="356"/>
      <c r="G76" s="356"/>
      <c r="H76" s="356"/>
      <c r="I76" s="161"/>
      <c r="J76" s="60"/>
      <c r="K76" s="60"/>
      <c r="L76" s="58"/>
    </row>
    <row r="77" spans="2:12" s="1" customFormat="1" ht="6.9" customHeight="1">
      <c r="B77" s="38"/>
      <c r="C77" s="60"/>
      <c r="D77" s="60"/>
      <c r="E77" s="60"/>
      <c r="F77" s="60"/>
      <c r="G77" s="60"/>
      <c r="H77" s="60"/>
      <c r="I77" s="161"/>
      <c r="J77" s="60"/>
      <c r="K77" s="60"/>
      <c r="L77" s="58"/>
    </row>
    <row r="78" spans="2:12" s="1" customFormat="1" ht="18" customHeight="1">
      <c r="B78" s="38"/>
      <c r="C78" s="62" t="s">
        <v>23</v>
      </c>
      <c r="D78" s="60"/>
      <c r="E78" s="60"/>
      <c r="F78" s="162" t="str">
        <f>F12</f>
        <v>Odry</v>
      </c>
      <c r="G78" s="60"/>
      <c r="H78" s="60"/>
      <c r="I78" s="163" t="s">
        <v>25</v>
      </c>
      <c r="J78" s="70" t="str">
        <f>IF(J12="","",J12)</f>
        <v>2. 10. 2018</v>
      </c>
      <c r="K78" s="60"/>
      <c r="L78" s="58"/>
    </row>
    <row r="79" spans="2:12" s="1" customFormat="1" ht="6.9" customHeight="1">
      <c r="B79" s="38"/>
      <c r="C79" s="60"/>
      <c r="D79" s="60"/>
      <c r="E79" s="60"/>
      <c r="F79" s="60"/>
      <c r="G79" s="60"/>
      <c r="H79" s="60"/>
      <c r="I79" s="161"/>
      <c r="J79" s="60"/>
      <c r="K79" s="60"/>
      <c r="L79" s="58"/>
    </row>
    <row r="80" spans="2:12" s="1" customFormat="1" ht="13.2">
      <c r="B80" s="38"/>
      <c r="C80" s="62" t="s">
        <v>27</v>
      </c>
      <c r="D80" s="60"/>
      <c r="E80" s="60"/>
      <c r="F80" s="162" t="str">
        <f>E15</f>
        <v>Město Odry</v>
      </c>
      <c r="G80" s="60"/>
      <c r="H80" s="60"/>
      <c r="I80" s="163" t="s">
        <v>35</v>
      </c>
      <c r="J80" s="162" t="str">
        <f>E21</f>
        <v>Hydroelko, s.r.o.</v>
      </c>
      <c r="K80" s="60"/>
      <c r="L80" s="58"/>
    </row>
    <row r="81" spans="2:65" s="1" customFormat="1" ht="14.4" customHeight="1">
      <c r="B81" s="38"/>
      <c r="C81" s="62" t="s">
        <v>33</v>
      </c>
      <c r="D81" s="60"/>
      <c r="E81" s="60"/>
      <c r="F81" s="162" t="str">
        <f>IF(E18="","",E18)</f>
        <v/>
      </c>
      <c r="G81" s="60"/>
      <c r="H81" s="60"/>
      <c r="I81" s="161"/>
      <c r="J81" s="60"/>
      <c r="K81" s="60"/>
      <c r="L81" s="58"/>
    </row>
    <row r="82" spans="2:65" s="1" customFormat="1" ht="10.35" customHeight="1">
      <c r="B82" s="38"/>
      <c r="C82" s="60"/>
      <c r="D82" s="60"/>
      <c r="E82" s="60"/>
      <c r="F82" s="60"/>
      <c r="G82" s="60"/>
      <c r="H82" s="60"/>
      <c r="I82" s="161"/>
      <c r="J82" s="60"/>
      <c r="K82" s="60"/>
      <c r="L82" s="58"/>
    </row>
    <row r="83" spans="2:65" s="9" customFormat="1" ht="29.25" customHeight="1">
      <c r="B83" s="164"/>
      <c r="C83" s="165" t="s">
        <v>130</v>
      </c>
      <c r="D83" s="166" t="s">
        <v>61</v>
      </c>
      <c r="E83" s="166" t="s">
        <v>57</v>
      </c>
      <c r="F83" s="166" t="s">
        <v>131</v>
      </c>
      <c r="G83" s="166" t="s">
        <v>132</v>
      </c>
      <c r="H83" s="166" t="s">
        <v>133</v>
      </c>
      <c r="I83" s="167" t="s">
        <v>134</v>
      </c>
      <c r="J83" s="166" t="s">
        <v>118</v>
      </c>
      <c r="K83" s="168" t="s">
        <v>135</v>
      </c>
      <c r="L83" s="169"/>
      <c r="M83" s="78" t="s">
        <v>136</v>
      </c>
      <c r="N83" s="79" t="s">
        <v>46</v>
      </c>
      <c r="O83" s="79" t="s">
        <v>137</v>
      </c>
      <c r="P83" s="79" t="s">
        <v>138</v>
      </c>
      <c r="Q83" s="79" t="s">
        <v>139</v>
      </c>
      <c r="R83" s="79" t="s">
        <v>140</v>
      </c>
      <c r="S83" s="79" t="s">
        <v>141</v>
      </c>
      <c r="T83" s="80" t="s">
        <v>142</v>
      </c>
    </row>
    <row r="84" spans="2:65" s="1" customFormat="1" ht="29.25" customHeight="1">
      <c r="B84" s="38"/>
      <c r="C84" s="84" t="s">
        <v>119</v>
      </c>
      <c r="D84" s="60"/>
      <c r="E84" s="60"/>
      <c r="F84" s="60"/>
      <c r="G84" s="60"/>
      <c r="H84" s="60"/>
      <c r="I84" s="161"/>
      <c r="J84" s="170">
        <f>BK84</f>
        <v>0</v>
      </c>
      <c r="K84" s="60"/>
      <c r="L84" s="58"/>
      <c r="M84" s="81"/>
      <c r="N84" s="82"/>
      <c r="O84" s="82"/>
      <c r="P84" s="171">
        <f>P85</f>
        <v>0</v>
      </c>
      <c r="Q84" s="82"/>
      <c r="R84" s="171">
        <f>R85</f>
        <v>78.205450500000012</v>
      </c>
      <c r="S84" s="82"/>
      <c r="T84" s="172">
        <f>T85</f>
        <v>0</v>
      </c>
      <c r="AT84" s="21" t="s">
        <v>75</v>
      </c>
      <c r="AU84" s="21" t="s">
        <v>120</v>
      </c>
      <c r="BK84" s="173">
        <f>BK85</f>
        <v>0</v>
      </c>
    </row>
    <row r="85" spans="2:65" s="10" customFormat="1" ht="37.35" customHeight="1">
      <c r="B85" s="174"/>
      <c r="C85" s="175"/>
      <c r="D85" s="176" t="s">
        <v>75</v>
      </c>
      <c r="E85" s="177" t="s">
        <v>143</v>
      </c>
      <c r="F85" s="177" t="s">
        <v>144</v>
      </c>
      <c r="G85" s="175"/>
      <c r="H85" s="175"/>
      <c r="I85" s="178"/>
      <c r="J85" s="179">
        <f>BK85</f>
        <v>0</v>
      </c>
      <c r="K85" s="175"/>
      <c r="L85" s="180"/>
      <c r="M85" s="181"/>
      <c r="N85" s="182"/>
      <c r="O85" s="182"/>
      <c r="P85" s="183">
        <f>P86+P148+P170+P174+P178+P291+P295</f>
        <v>0</v>
      </c>
      <c r="Q85" s="182"/>
      <c r="R85" s="183">
        <f>R86+R148+R170+R174+R178+R291+R295</f>
        <v>78.205450500000012</v>
      </c>
      <c r="S85" s="182"/>
      <c r="T85" s="184">
        <f>T86+T148+T170+T174+T178+T291+T295</f>
        <v>0</v>
      </c>
      <c r="AR85" s="185" t="s">
        <v>84</v>
      </c>
      <c r="AT85" s="186" t="s">
        <v>75</v>
      </c>
      <c r="AU85" s="186" t="s">
        <v>76</v>
      </c>
      <c r="AY85" s="185" t="s">
        <v>145</v>
      </c>
      <c r="BK85" s="187">
        <f>BK86+BK148+BK170+BK174+BK178+BK291+BK295</f>
        <v>0</v>
      </c>
    </row>
    <row r="86" spans="2:65" s="10" customFormat="1" ht="19.95" customHeight="1">
      <c r="B86" s="174"/>
      <c r="C86" s="175"/>
      <c r="D86" s="188" t="s">
        <v>75</v>
      </c>
      <c r="E86" s="189" t="s">
        <v>84</v>
      </c>
      <c r="F86" s="189" t="s">
        <v>146</v>
      </c>
      <c r="G86" s="175"/>
      <c r="H86" s="175"/>
      <c r="I86" s="178"/>
      <c r="J86" s="190">
        <f>BK86</f>
        <v>0</v>
      </c>
      <c r="K86" s="175"/>
      <c r="L86" s="180"/>
      <c r="M86" s="181"/>
      <c r="N86" s="182"/>
      <c r="O86" s="182"/>
      <c r="P86" s="183">
        <f>SUM(P87:P147)</f>
        <v>0</v>
      </c>
      <c r="Q86" s="182"/>
      <c r="R86" s="183">
        <f>SUM(R87:R147)</f>
        <v>3.15E-3</v>
      </c>
      <c r="S86" s="182"/>
      <c r="T86" s="184">
        <f>SUM(T87:T147)</f>
        <v>0</v>
      </c>
      <c r="AR86" s="185" t="s">
        <v>84</v>
      </c>
      <c r="AT86" s="186" t="s">
        <v>75</v>
      </c>
      <c r="AU86" s="186" t="s">
        <v>84</v>
      </c>
      <c r="AY86" s="185" t="s">
        <v>145</v>
      </c>
      <c r="BK86" s="187">
        <f>SUM(BK87:BK147)</f>
        <v>0</v>
      </c>
    </row>
    <row r="87" spans="2:65" s="1" customFormat="1" ht="22.5" customHeight="1">
      <c r="B87" s="38"/>
      <c r="C87" s="191" t="s">
        <v>84</v>
      </c>
      <c r="D87" s="191" t="s">
        <v>147</v>
      </c>
      <c r="E87" s="192" t="s">
        <v>790</v>
      </c>
      <c r="F87" s="193" t="s">
        <v>791</v>
      </c>
      <c r="G87" s="194" t="s">
        <v>188</v>
      </c>
      <c r="H87" s="195">
        <v>31.5</v>
      </c>
      <c r="I87" s="196"/>
      <c r="J87" s="197">
        <f>ROUND(I87*H87,2)</f>
        <v>0</v>
      </c>
      <c r="K87" s="193" t="s">
        <v>151</v>
      </c>
      <c r="L87" s="58"/>
      <c r="M87" s="198" t="s">
        <v>21</v>
      </c>
      <c r="N87" s="199" t="s">
        <v>47</v>
      </c>
      <c r="O87" s="39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1" t="s">
        <v>152</v>
      </c>
      <c r="AT87" s="21" t="s">
        <v>147</v>
      </c>
      <c r="AU87" s="21" t="s">
        <v>86</v>
      </c>
      <c r="AY87" s="21" t="s">
        <v>145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1" t="s">
        <v>84</v>
      </c>
      <c r="BK87" s="202">
        <f>ROUND(I87*H87,2)</f>
        <v>0</v>
      </c>
      <c r="BL87" s="21" t="s">
        <v>152</v>
      </c>
      <c r="BM87" s="21" t="s">
        <v>792</v>
      </c>
    </row>
    <row r="88" spans="2:65" s="1" customFormat="1" ht="24">
      <c r="B88" s="38"/>
      <c r="C88" s="60"/>
      <c r="D88" s="203" t="s">
        <v>154</v>
      </c>
      <c r="E88" s="60"/>
      <c r="F88" s="204" t="s">
        <v>793</v>
      </c>
      <c r="G88" s="60"/>
      <c r="H88" s="60"/>
      <c r="I88" s="161"/>
      <c r="J88" s="60"/>
      <c r="K88" s="60"/>
      <c r="L88" s="58"/>
      <c r="M88" s="205"/>
      <c r="N88" s="39"/>
      <c r="O88" s="39"/>
      <c r="P88" s="39"/>
      <c r="Q88" s="39"/>
      <c r="R88" s="39"/>
      <c r="S88" s="39"/>
      <c r="T88" s="75"/>
      <c r="AT88" s="21" t="s">
        <v>154</v>
      </c>
      <c r="AU88" s="21" t="s">
        <v>86</v>
      </c>
    </row>
    <row r="89" spans="2:65" s="11" customFormat="1">
      <c r="B89" s="206"/>
      <c r="C89" s="207"/>
      <c r="D89" s="208" t="s">
        <v>156</v>
      </c>
      <c r="E89" s="209" t="s">
        <v>21</v>
      </c>
      <c r="F89" s="210" t="s">
        <v>794</v>
      </c>
      <c r="G89" s="207"/>
      <c r="H89" s="211">
        <v>31.5</v>
      </c>
      <c r="I89" s="212"/>
      <c r="J89" s="207"/>
      <c r="K89" s="207"/>
      <c r="L89" s="213"/>
      <c r="M89" s="214"/>
      <c r="N89" s="215"/>
      <c r="O89" s="215"/>
      <c r="P89" s="215"/>
      <c r="Q89" s="215"/>
      <c r="R89" s="215"/>
      <c r="S89" s="215"/>
      <c r="T89" s="216"/>
      <c r="AT89" s="217" t="s">
        <v>156</v>
      </c>
      <c r="AU89" s="217" t="s">
        <v>86</v>
      </c>
      <c r="AV89" s="11" t="s">
        <v>86</v>
      </c>
      <c r="AW89" s="11" t="s">
        <v>39</v>
      </c>
      <c r="AX89" s="11" t="s">
        <v>84</v>
      </c>
      <c r="AY89" s="217" t="s">
        <v>145</v>
      </c>
    </row>
    <row r="90" spans="2:65" s="1" customFormat="1" ht="22.5" customHeight="1">
      <c r="B90" s="38"/>
      <c r="C90" s="191" t="s">
        <v>86</v>
      </c>
      <c r="D90" s="191" t="s">
        <v>147</v>
      </c>
      <c r="E90" s="192" t="s">
        <v>795</v>
      </c>
      <c r="F90" s="193" t="s">
        <v>796</v>
      </c>
      <c r="G90" s="194" t="s">
        <v>188</v>
      </c>
      <c r="H90" s="195">
        <v>296.96300000000002</v>
      </c>
      <c r="I90" s="196"/>
      <c r="J90" s="197">
        <f>ROUND(I90*H90,2)</f>
        <v>0</v>
      </c>
      <c r="K90" s="193" t="s">
        <v>151</v>
      </c>
      <c r="L90" s="58"/>
      <c r="M90" s="198" t="s">
        <v>21</v>
      </c>
      <c r="N90" s="199" t="s">
        <v>47</v>
      </c>
      <c r="O90" s="39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AR90" s="21" t="s">
        <v>152</v>
      </c>
      <c r="AT90" s="21" t="s">
        <v>147</v>
      </c>
      <c r="AU90" s="21" t="s">
        <v>86</v>
      </c>
      <c r="AY90" s="21" t="s">
        <v>145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1" t="s">
        <v>84</v>
      </c>
      <c r="BK90" s="202">
        <f>ROUND(I90*H90,2)</f>
        <v>0</v>
      </c>
      <c r="BL90" s="21" t="s">
        <v>152</v>
      </c>
      <c r="BM90" s="21" t="s">
        <v>797</v>
      </c>
    </row>
    <row r="91" spans="2:65" s="1" customFormat="1" ht="24">
      <c r="B91" s="38"/>
      <c r="C91" s="60"/>
      <c r="D91" s="203" t="s">
        <v>154</v>
      </c>
      <c r="E91" s="60"/>
      <c r="F91" s="204" t="s">
        <v>798</v>
      </c>
      <c r="G91" s="60"/>
      <c r="H91" s="60"/>
      <c r="I91" s="161"/>
      <c r="J91" s="60"/>
      <c r="K91" s="60"/>
      <c r="L91" s="58"/>
      <c r="M91" s="205"/>
      <c r="N91" s="39"/>
      <c r="O91" s="39"/>
      <c r="P91" s="39"/>
      <c r="Q91" s="39"/>
      <c r="R91" s="39"/>
      <c r="S91" s="39"/>
      <c r="T91" s="75"/>
      <c r="AT91" s="21" t="s">
        <v>154</v>
      </c>
      <c r="AU91" s="21" t="s">
        <v>86</v>
      </c>
    </row>
    <row r="92" spans="2:65" s="11" customFormat="1">
      <c r="B92" s="206"/>
      <c r="C92" s="207"/>
      <c r="D92" s="208" t="s">
        <v>156</v>
      </c>
      <c r="E92" s="209" t="s">
        <v>762</v>
      </c>
      <c r="F92" s="210" t="s">
        <v>799</v>
      </c>
      <c r="G92" s="207"/>
      <c r="H92" s="211">
        <v>296.96300000000002</v>
      </c>
      <c r="I92" s="212"/>
      <c r="J92" s="207"/>
      <c r="K92" s="207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156</v>
      </c>
      <c r="AU92" s="217" t="s">
        <v>86</v>
      </c>
      <c r="AV92" s="11" t="s">
        <v>86</v>
      </c>
      <c r="AW92" s="11" t="s">
        <v>39</v>
      </c>
      <c r="AX92" s="11" t="s">
        <v>84</v>
      </c>
      <c r="AY92" s="217" t="s">
        <v>145</v>
      </c>
    </row>
    <row r="93" spans="2:65" s="1" customFormat="1" ht="22.5" customHeight="1">
      <c r="B93" s="38"/>
      <c r="C93" s="191" t="s">
        <v>161</v>
      </c>
      <c r="D93" s="191" t="s">
        <v>147</v>
      </c>
      <c r="E93" s="192" t="s">
        <v>800</v>
      </c>
      <c r="F93" s="193" t="s">
        <v>801</v>
      </c>
      <c r="G93" s="194" t="s">
        <v>188</v>
      </c>
      <c r="H93" s="195">
        <v>296.96300000000002</v>
      </c>
      <c r="I93" s="196"/>
      <c r="J93" s="197">
        <f>ROUND(I93*H93,2)</f>
        <v>0</v>
      </c>
      <c r="K93" s="193" t="s">
        <v>151</v>
      </c>
      <c r="L93" s="58"/>
      <c r="M93" s="198" t="s">
        <v>21</v>
      </c>
      <c r="N93" s="199" t="s">
        <v>47</v>
      </c>
      <c r="O93" s="39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1" t="s">
        <v>152</v>
      </c>
      <c r="AT93" s="21" t="s">
        <v>147</v>
      </c>
      <c r="AU93" s="21" t="s">
        <v>86</v>
      </c>
      <c r="AY93" s="21" t="s">
        <v>145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1" t="s">
        <v>84</v>
      </c>
      <c r="BK93" s="202">
        <f>ROUND(I93*H93,2)</f>
        <v>0</v>
      </c>
      <c r="BL93" s="21" t="s">
        <v>152</v>
      </c>
      <c r="BM93" s="21" t="s">
        <v>802</v>
      </c>
    </row>
    <row r="94" spans="2:65" s="1" customFormat="1" ht="24">
      <c r="B94" s="38"/>
      <c r="C94" s="60"/>
      <c r="D94" s="203" t="s">
        <v>154</v>
      </c>
      <c r="E94" s="60"/>
      <c r="F94" s="204" t="s">
        <v>803</v>
      </c>
      <c r="G94" s="60"/>
      <c r="H94" s="60"/>
      <c r="I94" s="161"/>
      <c r="J94" s="60"/>
      <c r="K94" s="60"/>
      <c r="L94" s="58"/>
      <c r="M94" s="205"/>
      <c r="N94" s="39"/>
      <c r="O94" s="39"/>
      <c r="P94" s="39"/>
      <c r="Q94" s="39"/>
      <c r="R94" s="39"/>
      <c r="S94" s="39"/>
      <c r="T94" s="75"/>
      <c r="AT94" s="21" t="s">
        <v>154</v>
      </c>
      <c r="AU94" s="21" t="s">
        <v>86</v>
      </c>
    </row>
    <row r="95" spans="2:65" s="11" customFormat="1">
      <c r="B95" s="206"/>
      <c r="C95" s="207"/>
      <c r="D95" s="208" t="s">
        <v>156</v>
      </c>
      <c r="E95" s="209" t="s">
        <v>21</v>
      </c>
      <c r="F95" s="210" t="s">
        <v>762</v>
      </c>
      <c r="G95" s="207"/>
      <c r="H95" s="211">
        <v>296.96300000000002</v>
      </c>
      <c r="I95" s="212"/>
      <c r="J95" s="207"/>
      <c r="K95" s="207"/>
      <c r="L95" s="213"/>
      <c r="M95" s="214"/>
      <c r="N95" s="215"/>
      <c r="O95" s="215"/>
      <c r="P95" s="215"/>
      <c r="Q95" s="215"/>
      <c r="R95" s="215"/>
      <c r="S95" s="215"/>
      <c r="T95" s="216"/>
      <c r="AT95" s="217" t="s">
        <v>156</v>
      </c>
      <c r="AU95" s="217" t="s">
        <v>86</v>
      </c>
      <c r="AV95" s="11" t="s">
        <v>86</v>
      </c>
      <c r="AW95" s="11" t="s">
        <v>39</v>
      </c>
      <c r="AX95" s="11" t="s">
        <v>84</v>
      </c>
      <c r="AY95" s="217" t="s">
        <v>145</v>
      </c>
    </row>
    <row r="96" spans="2:65" s="1" customFormat="1" ht="22.5" customHeight="1">
      <c r="B96" s="38"/>
      <c r="C96" s="191" t="s">
        <v>152</v>
      </c>
      <c r="D96" s="191" t="s">
        <v>147</v>
      </c>
      <c r="E96" s="192" t="s">
        <v>412</v>
      </c>
      <c r="F96" s="193" t="s">
        <v>413</v>
      </c>
      <c r="G96" s="194" t="s">
        <v>188</v>
      </c>
      <c r="H96" s="195">
        <v>72.733999999999995</v>
      </c>
      <c r="I96" s="196"/>
      <c r="J96" s="197">
        <f>ROUND(I96*H96,2)</f>
        <v>0</v>
      </c>
      <c r="K96" s="193" t="s">
        <v>151</v>
      </c>
      <c r="L96" s="58"/>
      <c r="M96" s="198" t="s">
        <v>21</v>
      </c>
      <c r="N96" s="199" t="s">
        <v>47</v>
      </c>
      <c r="O96" s="39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1" t="s">
        <v>152</v>
      </c>
      <c r="AT96" s="21" t="s">
        <v>147</v>
      </c>
      <c r="AU96" s="21" t="s">
        <v>86</v>
      </c>
      <c r="AY96" s="21" t="s">
        <v>145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1" t="s">
        <v>84</v>
      </c>
      <c r="BK96" s="202">
        <f>ROUND(I96*H96,2)</f>
        <v>0</v>
      </c>
      <c r="BL96" s="21" t="s">
        <v>152</v>
      </c>
      <c r="BM96" s="21" t="s">
        <v>804</v>
      </c>
    </row>
    <row r="97" spans="2:65" s="1" customFormat="1" ht="24">
      <c r="B97" s="38"/>
      <c r="C97" s="60"/>
      <c r="D97" s="203" t="s">
        <v>154</v>
      </c>
      <c r="E97" s="60"/>
      <c r="F97" s="204" t="s">
        <v>415</v>
      </c>
      <c r="G97" s="60"/>
      <c r="H97" s="60"/>
      <c r="I97" s="161"/>
      <c r="J97" s="60"/>
      <c r="K97" s="60"/>
      <c r="L97" s="58"/>
      <c r="M97" s="205"/>
      <c r="N97" s="39"/>
      <c r="O97" s="39"/>
      <c r="P97" s="39"/>
      <c r="Q97" s="39"/>
      <c r="R97" s="39"/>
      <c r="S97" s="39"/>
      <c r="T97" s="75"/>
      <c r="AT97" s="21" t="s">
        <v>154</v>
      </c>
      <c r="AU97" s="21" t="s">
        <v>86</v>
      </c>
    </row>
    <row r="98" spans="2:65" s="11" customFormat="1">
      <c r="B98" s="206"/>
      <c r="C98" s="207"/>
      <c r="D98" s="208" t="s">
        <v>156</v>
      </c>
      <c r="E98" s="209" t="s">
        <v>759</v>
      </c>
      <c r="F98" s="210" t="s">
        <v>805</v>
      </c>
      <c r="G98" s="207"/>
      <c r="H98" s="211">
        <v>72.733999999999995</v>
      </c>
      <c r="I98" s="212"/>
      <c r="J98" s="207"/>
      <c r="K98" s="207"/>
      <c r="L98" s="213"/>
      <c r="M98" s="214"/>
      <c r="N98" s="215"/>
      <c r="O98" s="215"/>
      <c r="P98" s="215"/>
      <c r="Q98" s="215"/>
      <c r="R98" s="215"/>
      <c r="S98" s="215"/>
      <c r="T98" s="216"/>
      <c r="AT98" s="217" t="s">
        <v>156</v>
      </c>
      <c r="AU98" s="217" t="s">
        <v>86</v>
      </c>
      <c r="AV98" s="11" t="s">
        <v>86</v>
      </c>
      <c r="AW98" s="11" t="s">
        <v>39</v>
      </c>
      <c r="AX98" s="11" t="s">
        <v>84</v>
      </c>
      <c r="AY98" s="217" t="s">
        <v>145</v>
      </c>
    </row>
    <row r="99" spans="2:65" s="1" customFormat="1" ht="22.5" customHeight="1">
      <c r="B99" s="38"/>
      <c r="C99" s="191" t="s">
        <v>172</v>
      </c>
      <c r="D99" s="191" t="s">
        <v>147</v>
      </c>
      <c r="E99" s="192" t="s">
        <v>417</v>
      </c>
      <c r="F99" s="193" t="s">
        <v>418</v>
      </c>
      <c r="G99" s="194" t="s">
        <v>188</v>
      </c>
      <c r="H99" s="195">
        <v>72.733999999999995</v>
      </c>
      <c r="I99" s="196"/>
      <c r="J99" s="197">
        <f>ROUND(I99*H99,2)</f>
        <v>0</v>
      </c>
      <c r="K99" s="193" t="s">
        <v>151</v>
      </c>
      <c r="L99" s="58"/>
      <c r="M99" s="198" t="s">
        <v>21</v>
      </c>
      <c r="N99" s="199" t="s">
        <v>47</v>
      </c>
      <c r="O99" s="39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1" t="s">
        <v>152</v>
      </c>
      <c r="AT99" s="21" t="s">
        <v>147</v>
      </c>
      <c r="AU99" s="21" t="s">
        <v>86</v>
      </c>
      <c r="AY99" s="21" t="s">
        <v>145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1" t="s">
        <v>84</v>
      </c>
      <c r="BK99" s="202">
        <f>ROUND(I99*H99,2)</f>
        <v>0</v>
      </c>
      <c r="BL99" s="21" t="s">
        <v>152</v>
      </c>
      <c r="BM99" s="21" t="s">
        <v>806</v>
      </c>
    </row>
    <row r="100" spans="2:65" s="1" customFormat="1" ht="24">
      <c r="B100" s="38"/>
      <c r="C100" s="60"/>
      <c r="D100" s="203" t="s">
        <v>154</v>
      </c>
      <c r="E100" s="60"/>
      <c r="F100" s="204" t="s">
        <v>420</v>
      </c>
      <c r="G100" s="60"/>
      <c r="H100" s="60"/>
      <c r="I100" s="161"/>
      <c r="J100" s="60"/>
      <c r="K100" s="60"/>
      <c r="L100" s="58"/>
      <c r="M100" s="205"/>
      <c r="N100" s="39"/>
      <c r="O100" s="39"/>
      <c r="P100" s="39"/>
      <c r="Q100" s="39"/>
      <c r="R100" s="39"/>
      <c r="S100" s="39"/>
      <c r="T100" s="75"/>
      <c r="AT100" s="21" t="s">
        <v>154</v>
      </c>
      <c r="AU100" s="21" t="s">
        <v>86</v>
      </c>
    </row>
    <row r="101" spans="2:65" s="11" customFormat="1">
      <c r="B101" s="206"/>
      <c r="C101" s="207"/>
      <c r="D101" s="208" t="s">
        <v>156</v>
      </c>
      <c r="E101" s="209" t="s">
        <v>21</v>
      </c>
      <c r="F101" s="210" t="s">
        <v>759</v>
      </c>
      <c r="G101" s="207"/>
      <c r="H101" s="211">
        <v>72.733999999999995</v>
      </c>
      <c r="I101" s="212"/>
      <c r="J101" s="207"/>
      <c r="K101" s="207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156</v>
      </c>
      <c r="AU101" s="217" t="s">
        <v>86</v>
      </c>
      <c r="AV101" s="11" t="s">
        <v>86</v>
      </c>
      <c r="AW101" s="11" t="s">
        <v>39</v>
      </c>
      <c r="AX101" s="11" t="s">
        <v>84</v>
      </c>
      <c r="AY101" s="217" t="s">
        <v>145</v>
      </c>
    </row>
    <row r="102" spans="2:65" s="1" customFormat="1" ht="22.5" customHeight="1">
      <c r="B102" s="38"/>
      <c r="C102" s="191" t="s">
        <v>179</v>
      </c>
      <c r="D102" s="191" t="s">
        <v>147</v>
      </c>
      <c r="E102" s="192" t="s">
        <v>807</v>
      </c>
      <c r="F102" s="193" t="s">
        <v>808</v>
      </c>
      <c r="G102" s="194" t="s">
        <v>188</v>
      </c>
      <c r="H102" s="195">
        <v>30.978000000000002</v>
      </c>
      <c r="I102" s="196"/>
      <c r="J102" s="197">
        <f>ROUND(I102*H102,2)</f>
        <v>0</v>
      </c>
      <c r="K102" s="193" t="s">
        <v>151</v>
      </c>
      <c r="L102" s="58"/>
      <c r="M102" s="198" t="s">
        <v>21</v>
      </c>
      <c r="N102" s="199" t="s">
        <v>47</v>
      </c>
      <c r="O102" s="39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1" t="s">
        <v>152</v>
      </c>
      <c r="AT102" s="21" t="s">
        <v>147</v>
      </c>
      <c r="AU102" s="21" t="s">
        <v>86</v>
      </c>
      <c r="AY102" s="21" t="s">
        <v>145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1" t="s">
        <v>84</v>
      </c>
      <c r="BK102" s="202">
        <f>ROUND(I102*H102,2)</f>
        <v>0</v>
      </c>
      <c r="BL102" s="21" t="s">
        <v>152</v>
      </c>
      <c r="BM102" s="21" t="s">
        <v>809</v>
      </c>
    </row>
    <row r="103" spans="2:65" s="1" customFormat="1" ht="36">
      <c r="B103" s="38"/>
      <c r="C103" s="60"/>
      <c r="D103" s="203" t="s">
        <v>154</v>
      </c>
      <c r="E103" s="60"/>
      <c r="F103" s="204" t="s">
        <v>810</v>
      </c>
      <c r="G103" s="60"/>
      <c r="H103" s="60"/>
      <c r="I103" s="161"/>
      <c r="J103" s="60"/>
      <c r="K103" s="60"/>
      <c r="L103" s="58"/>
      <c r="M103" s="205"/>
      <c r="N103" s="39"/>
      <c r="O103" s="39"/>
      <c r="P103" s="39"/>
      <c r="Q103" s="39"/>
      <c r="R103" s="39"/>
      <c r="S103" s="39"/>
      <c r="T103" s="75"/>
      <c r="AT103" s="21" t="s">
        <v>154</v>
      </c>
      <c r="AU103" s="21" t="s">
        <v>86</v>
      </c>
    </row>
    <row r="104" spans="2:65" s="11" customFormat="1">
      <c r="B104" s="206"/>
      <c r="C104" s="207"/>
      <c r="D104" s="208" t="s">
        <v>156</v>
      </c>
      <c r="E104" s="209" t="s">
        <v>21</v>
      </c>
      <c r="F104" s="210" t="s">
        <v>811</v>
      </c>
      <c r="G104" s="207"/>
      <c r="H104" s="211">
        <v>30.978000000000002</v>
      </c>
      <c r="I104" s="212"/>
      <c r="J104" s="207"/>
      <c r="K104" s="207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156</v>
      </c>
      <c r="AU104" s="217" t="s">
        <v>86</v>
      </c>
      <c r="AV104" s="11" t="s">
        <v>86</v>
      </c>
      <c r="AW104" s="11" t="s">
        <v>39</v>
      </c>
      <c r="AX104" s="11" t="s">
        <v>84</v>
      </c>
      <c r="AY104" s="217" t="s">
        <v>145</v>
      </c>
    </row>
    <row r="105" spans="2:65" s="1" customFormat="1" ht="22.5" customHeight="1">
      <c r="B105" s="38"/>
      <c r="C105" s="191" t="s">
        <v>185</v>
      </c>
      <c r="D105" s="191" t="s">
        <v>147</v>
      </c>
      <c r="E105" s="192" t="s">
        <v>812</v>
      </c>
      <c r="F105" s="193" t="s">
        <v>813</v>
      </c>
      <c r="G105" s="194" t="s">
        <v>188</v>
      </c>
      <c r="H105" s="195">
        <v>30.978000000000002</v>
      </c>
      <c r="I105" s="196"/>
      <c r="J105" s="197">
        <f>ROUND(I105*H105,2)</f>
        <v>0</v>
      </c>
      <c r="K105" s="193" t="s">
        <v>151</v>
      </c>
      <c r="L105" s="58"/>
      <c r="M105" s="198" t="s">
        <v>21</v>
      </c>
      <c r="N105" s="199" t="s">
        <v>47</v>
      </c>
      <c r="O105" s="39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AR105" s="21" t="s">
        <v>152</v>
      </c>
      <c r="AT105" s="21" t="s">
        <v>147</v>
      </c>
      <c r="AU105" s="21" t="s">
        <v>86</v>
      </c>
      <c r="AY105" s="21" t="s">
        <v>145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1" t="s">
        <v>84</v>
      </c>
      <c r="BK105" s="202">
        <f>ROUND(I105*H105,2)</f>
        <v>0</v>
      </c>
      <c r="BL105" s="21" t="s">
        <v>152</v>
      </c>
      <c r="BM105" s="21" t="s">
        <v>814</v>
      </c>
    </row>
    <row r="106" spans="2:65" s="1" customFormat="1" ht="24">
      <c r="B106" s="38"/>
      <c r="C106" s="60"/>
      <c r="D106" s="203" t="s">
        <v>154</v>
      </c>
      <c r="E106" s="60"/>
      <c r="F106" s="204" t="s">
        <v>815</v>
      </c>
      <c r="G106" s="60"/>
      <c r="H106" s="60"/>
      <c r="I106" s="161"/>
      <c r="J106" s="60"/>
      <c r="K106" s="60"/>
      <c r="L106" s="58"/>
      <c r="M106" s="205"/>
      <c r="N106" s="39"/>
      <c r="O106" s="39"/>
      <c r="P106" s="39"/>
      <c r="Q106" s="39"/>
      <c r="R106" s="39"/>
      <c r="S106" s="39"/>
      <c r="T106" s="75"/>
      <c r="AT106" s="21" t="s">
        <v>154</v>
      </c>
      <c r="AU106" s="21" t="s">
        <v>86</v>
      </c>
    </row>
    <row r="107" spans="2:65" s="11" customFormat="1">
      <c r="B107" s="206"/>
      <c r="C107" s="207"/>
      <c r="D107" s="208" t="s">
        <v>156</v>
      </c>
      <c r="E107" s="209" t="s">
        <v>21</v>
      </c>
      <c r="F107" s="210" t="s">
        <v>811</v>
      </c>
      <c r="G107" s="207"/>
      <c r="H107" s="211">
        <v>30.978000000000002</v>
      </c>
      <c r="I107" s="212"/>
      <c r="J107" s="207"/>
      <c r="K107" s="207"/>
      <c r="L107" s="213"/>
      <c r="M107" s="214"/>
      <c r="N107" s="215"/>
      <c r="O107" s="215"/>
      <c r="P107" s="215"/>
      <c r="Q107" s="215"/>
      <c r="R107" s="215"/>
      <c r="S107" s="215"/>
      <c r="T107" s="216"/>
      <c r="AT107" s="217" t="s">
        <v>156</v>
      </c>
      <c r="AU107" s="217" t="s">
        <v>86</v>
      </c>
      <c r="AV107" s="11" t="s">
        <v>86</v>
      </c>
      <c r="AW107" s="11" t="s">
        <v>39</v>
      </c>
      <c r="AX107" s="11" t="s">
        <v>84</v>
      </c>
      <c r="AY107" s="217" t="s">
        <v>145</v>
      </c>
    </row>
    <row r="108" spans="2:65" s="1" customFormat="1" ht="22.5" customHeight="1">
      <c r="B108" s="38"/>
      <c r="C108" s="191" t="s">
        <v>192</v>
      </c>
      <c r="D108" s="191" t="s">
        <v>147</v>
      </c>
      <c r="E108" s="192" t="s">
        <v>816</v>
      </c>
      <c r="F108" s="193" t="s">
        <v>817</v>
      </c>
      <c r="G108" s="194" t="s">
        <v>188</v>
      </c>
      <c r="H108" s="195">
        <v>202.11</v>
      </c>
      <c r="I108" s="196"/>
      <c r="J108" s="197">
        <f>ROUND(I108*H108,2)</f>
        <v>0</v>
      </c>
      <c r="K108" s="193" t="s">
        <v>151</v>
      </c>
      <c r="L108" s="58"/>
      <c r="M108" s="198" t="s">
        <v>21</v>
      </c>
      <c r="N108" s="199" t="s">
        <v>47</v>
      </c>
      <c r="O108" s="39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1" t="s">
        <v>152</v>
      </c>
      <c r="AT108" s="21" t="s">
        <v>147</v>
      </c>
      <c r="AU108" s="21" t="s">
        <v>86</v>
      </c>
      <c r="AY108" s="21" t="s">
        <v>145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1" t="s">
        <v>84</v>
      </c>
      <c r="BK108" s="202">
        <f>ROUND(I108*H108,2)</f>
        <v>0</v>
      </c>
      <c r="BL108" s="21" t="s">
        <v>152</v>
      </c>
      <c r="BM108" s="21" t="s">
        <v>818</v>
      </c>
    </row>
    <row r="109" spans="2:65" s="1" customFormat="1" ht="24">
      <c r="B109" s="38"/>
      <c r="C109" s="60"/>
      <c r="D109" s="203" t="s">
        <v>154</v>
      </c>
      <c r="E109" s="60"/>
      <c r="F109" s="204" t="s">
        <v>819</v>
      </c>
      <c r="G109" s="60"/>
      <c r="H109" s="60"/>
      <c r="I109" s="161"/>
      <c r="J109" s="60"/>
      <c r="K109" s="60"/>
      <c r="L109" s="58"/>
      <c r="M109" s="205"/>
      <c r="N109" s="39"/>
      <c r="O109" s="39"/>
      <c r="P109" s="39"/>
      <c r="Q109" s="39"/>
      <c r="R109" s="39"/>
      <c r="S109" s="39"/>
      <c r="T109" s="75"/>
      <c r="AT109" s="21" t="s">
        <v>154</v>
      </c>
      <c r="AU109" s="21" t="s">
        <v>86</v>
      </c>
    </row>
    <row r="110" spans="2:65" s="11" customFormat="1" ht="36">
      <c r="B110" s="206"/>
      <c r="C110" s="207"/>
      <c r="D110" s="208" t="s">
        <v>156</v>
      </c>
      <c r="E110" s="209" t="s">
        <v>778</v>
      </c>
      <c r="F110" s="210" t="s">
        <v>820</v>
      </c>
      <c r="G110" s="207"/>
      <c r="H110" s="211">
        <v>202.11</v>
      </c>
      <c r="I110" s="212"/>
      <c r="J110" s="207"/>
      <c r="K110" s="207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156</v>
      </c>
      <c r="AU110" s="217" t="s">
        <v>86</v>
      </c>
      <c r="AV110" s="11" t="s">
        <v>86</v>
      </c>
      <c r="AW110" s="11" t="s">
        <v>39</v>
      </c>
      <c r="AX110" s="11" t="s">
        <v>84</v>
      </c>
      <c r="AY110" s="217" t="s">
        <v>145</v>
      </c>
    </row>
    <row r="111" spans="2:65" s="1" customFormat="1" ht="22.5" customHeight="1">
      <c r="B111" s="38"/>
      <c r="C111" s="191" t="s">
        <v>198</v>
      </c>
      <c r="D111" s="191" t="s">
        <v>147</v>
      </c>
      <c r="E111" s="192" t="s">
        <v>821</v>
      </c>
      <c r="F111" s="193" t="s">
        <v>822</v>
      </c>
      <c r="G111" s="194" t="s">
        <v>188</v>
      </c>
      <c r="H111" s="195">
        <v>27.161000000000001</v>
      </c>
      <c r="I111" s="196"/>
      <c r="J111" s="197">
        <f>ROUND(I111*H111,2)</f>
        <v>0</v>
      </c>
      <c r="K111" s="193" t="s">
        <v>151</v>
      </c>
      <c r="L111" s="58"/>
      <c r="M111" s="198" t="s">
        <v>21</v>
      </c>
      <c r="N111" s="199" t="s">
        <v>47</v>
      </c>
      <c r="O111" s="39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1" t="s">
        <v>152</v>
      </c>
      <c r="AT111" s="21" t="s">
        <v>147</v>
      </c>
      <c r="AU111" s="21" t="s">
        <v>86</v>
      </c>
      <c r="AY111" s="21" t="s">
        <v>145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1" t="s">
        <v>84</v>
      </c>
      <c r="BK111" s="202">
        <f>ROUND(I111*H111,2)</f>
        <v>0</v>
      </c>
      <c r="BL111" s="21" t="s">
        <v>152</v>
      </c>
      <c r="BM111" s="21" t="s">
        <v>823</v>
      </c>
    </row>
    <row r="112" spans="2:65" s="1" customFormat="1" ht="24">
      <c r="B112" s="38"/>
      <c r="C112" s="60"/>
      <c r="D112" s="203" t="s">
        <v>154</v>
      </c>
      <c r="E112" s="60"/>
      <c r="F112" s="204" t="s">
        <v>824</v>
      </c>
      <c r="G112" s="60"/>
      <c r="H112" s="60"/>
      <c r="I112" s="161"/>
      <c r="J112" s="60"/>
      <c r="K112" s="60"/>
      <c r="L112" s="58"/>
      <c r="M112" s="205"/>
      <c r="N112" s="39"/>
      <c r="O112" s="39"/>
      <c r="P112" s="39"/>
      <c r="Q112" s="39"/>
      <c r="R112" s="39"/>
      <c r="S112" s="39"/>
      <c r="T112" s="75"/>
      <c r="AT112" s="21" t="s">
        <v>154</v>
      </c>
      <c r="AU112" s="21" t="s">
        <v>86</v>
      </c>
    </row>
    <row r="113" spans="2:65" s="11" customFormat="1">
      <c r="B113" s="206"/>
      <c r="C113" s="207"/>
      <c r="D113" s="208" t="s">
        <v>156</v>
      </c>
      <c r="E113" s="209" t="s">
        <v>768</v>
      </c>
      <c r="F113" s="210" t="s">
        <v>825</v>
      </c>
      <c r="G113" s="207"/>
      <c r="H113" s="211">
        <v>27.161000000000001</v>
      </c>
      <c r="I113" s="212"/>
      <c r="J113" s="207"/>
      <c r="K113" s="207"/>
      <c r="L113" s="213"/>
      <c r="M113" s="214"/>
      <c r="N113" s="215"/>
      <c r="O113" s="215"/>
      <c r="P113" s="215"/>
      <c r="Q113" s="215"/>
      <c r="R113" s="215"/>
      <c r="S113" s="215"/>
      <c r="T113" s="216"/>
      <c r="AT113" s="217" t="s">
        <v>156</v>
      </c>
      <c r="AU113" s="217" t="s">
        <v>86</v>
      </c>
      <c r="AV113" s="11" t="s">
        <v>86</v>
      </c>
      <c r="AW113" s="11" t="s">
        <v>39</v>
      </c>
      <c r="AX113" s="11" t="s">
        <v>84</v>
      </c>
      <c r="AY113" s="217" t="s">
        <v>145</v>
      </c>
    </row>
    <row r="114" spans="2:65" s="1" customFormat="1" ht="22.5" customHeight="1">
      <c r="B114" s="38"/>
      <c r="C114" s="191" t="s">
        <v>203</v>
      </c>
      <c r="D114" s="191" t="s">
        <v>147</v>
      </c>
      <c r="E114" s="192" t="s">
        <v>826</v>
      </c>
      <c r="F114" s="193" t="s">
        <v>827</v>
      </c>
      <c r="G114" s="194" t="s">
        <v>188</v>
      </c>
      <c r="H114" s="195">
        <v>23.494</v>
      </c>
      <c r="I114" s="196"/>
      <c r="J114" s="197">
        <f>ROUND(I114*H114,2)</f>
        <v>0</v>
      </c>
      <c r="K114" s="193" t="s">
        <v>151</v>
      </c>
      <c r="L114" s="58"/>
      <c r="M114" s="198" t="s">
        <v>21</v>
      </c>
      <c r="N114" s="199" t="s">
        <v>47</v>
      </c>
      <c r="O114" s="39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1" t="s">
        <v>152</v>
      </c>
      <c r="AT114" s="21" t="s">
        <v>147</v>
      </c>
      <c r="AU114" s="21" t="s">
        <v>86</v>
      </c>
      <c r="AY114" s="21" t="s">
        <v>145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1" t="s">
        <v>84</v>
      </c>
      <c r="BK114" s="202">
        <f>ROUND(I114*H114,2)</f>
        <v>0</v>
      </c>
      <c r="BL114" s="21" t="s">
        <v>152</v>
      </c>
      <c r="BM114" s="21" t="s">
        <v>828</v>
      </c>
    </row>
    <row r="115" spans="2:65" s="1" customFormat="1" ht="36">
      <c r="B115" s="38"/>
      <c r="C115" s="60"/>
      <c r="D115" s="203" t="s">
        <v>154</v>
      </c>
      <c r="E115" s="60"/>
      <c r="F115" s="204" t="s">
        <v>829</v>
      </c>
      <c r="G115" s="60"/>
      <c r="H115" s="60"/>
      <c r="I115" s="161"/>
      <c r="J115" s="60"/>
      <c r="K115" s="60"/>
      <c r="L115" s="58"/>
      <c r="M115" s="205"/>
      <c r="N115" s="39"/>
      <c r="O115" s="39"/>
      <c r="P115" s="39"/>
      <c r="Q115" s="39"/>
      <c r="R115" s="39"/>
      <c r="S115" s="39"/>
      <c r="T115" s="75"/>
      <c r="AT115" s="21" t="s">
        <v>154</v>
      </c>
      <c r="AU115" s="21" t="s">
        <v>86</v>
      </c>
    </row>
    <row r="116" spans="2:65" s="11" customFormat="1" ht="24">
      <c r="B116" s="206"/>
      <c r="C116" s="207"/>
      <c r="D116" s="208" t="s">
        <v>156</v>
      </c>
      <c r="E116" s="209" t="s">
        <v>765</v>
      </c>
      <c r="F116" s="210" t="s">
        <v>830</v>
      </c>
      <c r="G116" s="207"/>
      <c r="H116" s="211">
        <v>23.494</v>
      </c>
      <c r="I116" s="212"/>
      <c r="J116" s="207"/>
      <c r="K116" s="207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156</v>
      </c>
      <c r="AU116" s="217" t="s">
        <v>86</v>
      </c>
      <c r="AV116" s="11" t="s">
        <v>86</v>
      </c>
      <c r="AW116" s="11" t="s">
        <v>39</v>
      </c>
      <c r="AX116" s="11" t="s">
        <v>84</v>
      </c>
      <c r="AY116" s="217" t="s">
        <v>145</v>
      </c>
    </row>
    <row r="117" spans="2:65" s="1" customFormat="1" ht="22.5" customHeight="1">
      <c r="B117" s="38"/>
      <c r="C117" s="225" t="s">
        <v>208</v>
      </c>
      <c r="D117" s="225" t="s">
        <v>444</v>
      </c>
      <c r="E117" s="226" t="s">
        <v>831</v>
      </c>
      <c r="F117" s="227" t="s">
        <v>832</v>
      </c>
      <c r="G117" s="228" t="s">
        <v>271</v>
      </c>
      <c r="H117" s="229">
        <v>46.988</v>
      </c>
      <c r="I117" s="230"/>
      <c r="J117" s="231">
        <f>ROUND(I117*H117,2)</f>
        <v>0</v>
      </c>
      <c r="K117" s="227" t="s">
        <v>151</v>
      </c>
      <c r="L117" s="232"/>
      <c r="M117" s="233" t="s">
        <v>21</v>
      </c>
      <c r="N117" s="234" t="s">
        <v>47</v>
      </c>
      <c r="O117" s="39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AR117" s="21" t="s">
        <v>192</v>
      </c>
      <c r="AT117" s="21" t="s">
        <v>444</v>
      </c>
      <c r="AU117" s="21" t="s">
        <v>86</v>
      </c>
      <c r="AY117" s="21" t="s">
        <v>145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1" t="s">
        <v>84</v>
      </c>
      <c r="BK117" s="202">
        <f>ROUND(I117*H117,2)</f>
        <v>0</v>
      </c>
      <c r="BL117" s="21" t="s">
        <v>152</v>
      </c>
      <c r="BM117" s="21" t="s">
        <v>833</v>
      </c>
    </row>
    <row r="118" spans="2:65" s="1" customFormat="1">
      <c r="B118" s="38"/>
      <c r="C118" s="60"/>
      <c r="D118" s="203" t="s">
        <v>154</v>
      </c>
      <c r="E118" s="60"/>
      <c r="F118" s="204" t="s">
        <v>832</v>
      </c>
      <c r="G118" s="60"/>
      <c r="H118" s="60"/>
      <c r="I118" s="161"/>
      <c r="J118" s="60"/>
      <c r="K118" s="60"/>
      <c r="L118" s="58"/>
      <c r="M118" s="205"/>
      <c r="N118" s="39"/>
      <c r="O118" s="39"/>
      <c r="P118" s="39"/>
      <c r="Q118" s="39"/>
      <c r="R118" s="39"/>
      <c r="S118" s="39"/>
      <c r="T118" s="75"/>
      <c r="AT118" s="21" t="s">
        <v>154</v>
      </c>
      <c r="AU118" s="21" t="s">
        <v>86</v>
      </c>
    </row>
    <row r="119" spans="2:65" s="11" customFormat="1">
      <c r="B119" s="206"/>
      <c r="C119" s="207"/>
      <c r="D119" s="203" t="s">
        <v>156</v>
      </c>
      <c r="E119" s="218" t="s">
        <v>834</v>
      </c>
      <c r="F119" s="219" t="s">
        <v>765</v>
      </c>
      <c r="G119" s="207"/>
      <c r="H119" s="220">
        <v>23.494</v>
      </c>
      <c r="I119" s="212"/>
      <c r="J119" s="207"/>
      <c r="K119" s="207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156</v>
      </c>
      <c r="AU119" s="217" t="s">
        <v>86</v>
      </c>
      <c r="AV119" s="11" t="s">
        <v>86</v>
      </c>
      <c r="AW119" s="11" t="s">
        <v>39</v>
      </c>
      <c r="AX119" s="11" t="s">
        <v>84</v>
      </c>
      <c r="AY119" s="217" t="s">
        <v>145</v>
      </c>
    </row>
    <row r="120" spans="2:65" s="11" customFormat="1">
      <c r="B120" s="206"/>
      <c r="C120" s="207"/>
      <c r="D120" s="208" t="s">
        <v>156</v>
      </c>
      <c r="E120" s="207"/>
      <c r="F120" s="210" t="s">
        <v>835</v>
      </c>
      <c r="G120" s="207"/>
      <c r="H120" s="211">
        <v>46.988</v>
      </c>
      <c r="I120" s="212"/>
      <c r="J120" s="207"/>
      <c r="K120" s="207"/>
      <c r="L120" s="213"/>
      <c r="M120" s="214"/>
      <c r="N120" s="215"/>
      <c r="O120" s="215"/>
      <c r="P120" s="215"/>
      <c r="Q120" s="215"/>
      <c r="R120" s="215"/>
      <c r="S120" s="215"/>
      <c r="T120" s="216"/>
      <c r="AT120" s="217" t="s">
        <v>156</v>
      </c>
      <c r="AU120" s="217" t="s">
        <v>86</v>
      </c>
      <c r="AV120" s="11" t="s">
        <v>86</v>
      </c>
      <c r="AW120" s="11" t="s">
        <v>6</v>
      </c>
      <c r="AX120" s="11" t="s">
        <v>84</v>
      </c>
      <c r="AY120" s="217" t="s">
        <v>145</v>
      </c>
    </row>
    <row r="121" spans="2:65" s="1" customFormat="1" ht="22.5" customHeight="1">
      <c r="B121" s="38"/>
      <c r="C121" s="191" t="s">
        <v>213</v>
      </c>
      <c r="D121" s="191" t="s">
        <v>147</v>
      </c>
      <c r="E121" s="192" t="s">
        <v>460</v>
      </c>
      <c r="F121" s="193" t="s">
        <v>461</v>
      </c>
      <c r="G121" s="194" t="s">
        <v>188</v>
      </c>
      <c r="H121" s="195">
        <v>140.42599999999999</v>
      </c>
      <c r="I121" s="196"/>
      <c r="J121" s="197">
        <f>ROUND(I121*H121,2)</f>
        <v>0</v>
      </c>
      <c r="K121" s="193" t="s">
        <v>151</v>
      </c>
      <c r="L121" s="58"/>
      <c r="M121" s="198" t="s">
        <v>21</v>
      </c>
      <c r="N121" s="199" t="s">
        <v>47</v>
      </c>
      <c r="O121" s="39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AR121" s="21" t="s">
        <v>152</v>
      </c>
      <c r="AT121" s="21" t="s">
        <v>147</v>
      </c>
      <c r="AU121" s="21" t="s">
        <v>86</v>
      </c>
      <c r="AY121" s="21" t="s">
        <v>145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1" t="s">
        <v>84</v>
      </c>
      <c r="BK121" s="202">
        <f>ROUND(I121*H121,2)</f>
        <v>0</v>
      </c>
      <c r="BL121" s="21" t="s">
        <v>152</v>
      </c>
      <c r="BM121" s="21" t="s">
        <v>836</v>
      </c>
    </row>
    <row r="122" spans="2:65" s="1" customFormat="1" ht="36">
      <c r="B122" s="38"/>
      <c r="C122" s="60"/>
      <c r="D122" s="203" t="s">
        <v>154</v>
      </c>
      <c r="E122" s="60"/>
      <c r="F122" s="204" t="s">
        <v>463</v>
      </c>
      <c r="G122" s="60"/>
      <c r="H122" s="60"/>
      <c r="I122" s="161"/>
      <c r="J122" s="60"/>
      <c r="K122" s="60"/>
      <c r="L122" s="58"/>
      <c r="M122" s="205"/>
      <c r="N122" s="39"/>
      <c r="O122" s="39"/>
      <c r="P122" s="39"/>
      <c r="Q122" s="39"/>
      <c r="R122" s="39"/>
      <c r="S122" s="39"/>
      <c r="T122" s="75"/>
      <c r="AT122" s="21" t="s">
        <v>154</v>
      </c>
      <c r="AU122" s="21" t="s">
        <v>86</v>
      </c>
    </row>
    <row r="123" spans="2:65" s="11" customFormat="1">
      <c r="B123" s="206"/>
      <c r="C123" s="207"/>
      <c r="D123" s="208" t="s">
        <v>156</v>
      </c>
      <c r="E123" s="209" t="s">
        <v>108</v>
      </c>
      <c r="F123" s="210" t="s">
        <v>837</v>
      </c>
      <c r="G123" s="207"/>
      <c r="H123" s="211">
        <v>140.42599999999999</v>
      </c>
      <c r="I123" s="212"/>
      <c r="J123" s="207"/>
      <c r="K123" s="207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156</v>
      </c>
      <c r="AU123" s="217" t="s">
        <v>86</v>
      </c>
      <c r="AV123" s="11" t="s">
        <v>86</v>
      </c>
      <c r="AW123" s="11" t="s">
        <v>39</v>
      </c>
      <c r="AX123" s="11" t="s">
        <v>84</v>
      </c>
      <c r="AY123" s="217" t="s">
        <v>145</v>
      </c>
    </row>
    <row r="124" spans="2:65" s="1" customFormat="1" ht="31.5" customHeight="1">
      <c r="B124" s="38"/>
      <c r="C124" s="191" t="s">
        <v>218</v>
      </c>
      <c r="D124" s="191" t="s">
        <v>147</v>
      </c>
      <c r="E124" s="192" t="s">
        <v>465</v>
      </c>
      <c r="F124" s="193" t="s">
        <v>466</v>
      </c>
      <c r="G124" s="194" t="s">
        <v>188</v>
      </c>
      <c r="H124" s="195">
        <v>140.42599999999999</v>
      </c>
      <c r="I124" s="196"/>
      <c r="J124" s="197">
        <f>ROUND(I124*H124,2)</f>
        <v>0</v>
      </c>
      <c r="K124" s="193" t="s">
        <v>151</v>
      </c>
      <c r="L124" s="58"/>
      <c r="M124" s="198" t="s">
        <v>21</v>
      </c>
      <c r="N124" s="199" t="s">
        <v>47</v>
      </c>
      <c r="O124" s="39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1" t="s">
        <v>152</v>
      </c>
      <c r="AT124" s="21" t="s">
        <v>147</v>
      </c>
      <c r="AU124" s="21" t="s">
        <v>86</v>
      </c>
      <c r="AY124" s="21" t="s">
        <v>145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1" t="s">
        <v>84</v>
      </c>
      <c r="BK124" s="202">
        <f>ROUND(I124*H124,2)</f>
        <v>0</v>
      </c>
      <c r="BL124" s="21" t="s">
        <v>152</v>
      </c>
      <c r="BM124" s="21" t="s">
        <v>838</v>
      </c>
    </row>
    <row r="125" spans="2:65" s="1" customFormat="1" ht="36">
      <c r="B125" s="38"/>
      <c r="C125" s="60"/>
      <c r="D125" s="203" t="s">
        <v>154</v>
      </c>
      <c r="E125" s="60"/>
      <c r="F125" s="204" t="s">
        <v>468</v>
      </c>
      <c r="G125" s="60"/>
      <c r="H125" s="60"/>
      <c r="I125" s="161"/>
      <c r="J125" s="60"/>
      <c r="K125" s="60"/>
      <c r="L125" s="58"/>
      <c r="M125" s="205"/>
      <c r="N125" s="39"/>
      <c r="O125" s="39"/>
      <c r="P125" s="39"/>
      <c r="Q125" s="39"/>
      <c r="R125" s="39"/>
      <c r="S125" s="39"/>
      <c r="T125" s="75"/>
      <c r="AT125" s="21" t="s">
        <v>154</v>
      </c>
      <c r="AU125" s="21" t="s">
        <v>86</v>
      </c>
    </row>
    <row r="126" spans="2:65" s="11" customFormat="1">
      <c r="B126" s="206"/>
      <c r="C126" s="207"/>
      <c r="D126" s="208" t="s">
        <v>156</v>
      </c>
      <c r="E126" s="209" t="s">
        <v>21</v>
      </c>
      <c r="F126" s="210" t="s">
        <v>108</v>
      </c>
      <c r="G126" s="207"/>
      <c r="H126" s="211">
        <v>140.42599999999999</v>
      </c>
      <c r="I126" s="212"/>
      <c r="J126" s="207"/>
      <c r="K126" s="207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156</v>
      </c>
      <c r="AU126" s="217" t="s">
        <v>86</v>
      </c>
      <c r="AV126" s="11" t="s">
        <v>86</v>
      </c>
      <c r="AW126" s="11" t="s">
        <v>39</v>
      </c>
      <c r="AX126" s="11" t="s">
        <v>84</v>
      </c>
      <c r="AY126" s="217" t="s">
        <v>145</v>
      </c>
    </row>
    <row r="127" spans="2:65" s="1" customFormat="1" ht="22.5" customHeight="1">
      <c r="B127" s="38"/>
      <c r="C127" s="191" t="s">
        <v>223</v>
      </c>
      <c r="D127" s="191" t="s">
        <v>147</v>
      </c>
      <c r="E127" s="192" t="s">
        <v>469</v>
      </c>
      <c r="F127" s="193" t="s">
        <v>470</v>
      </c>
      <c r="G127" s="194" t="s">
        <v>188</v>
      </c>
      <c r="H127" s="195">
        <v>140.42599999999999</v>
      </c>
      <c r="I127" s="196"/>
      <c r="J127" s="197">
        <f>ROUND(I127*H127,2)</f>
        <v>0</v>
      </c>
      <c r="K127" s="193" t="s">
        <v>151</v>
      </c>
      <c r="L127" s="58"/>
      <c r="M127" s="198" t="s">
        <v>21</v>
      </c>
      <c r="N127" s="199" t="s">
        <v>47</v>
      </c>
      <c r="O127" s="39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1" t="s">
        <v>152</v>
      </c>
      <c r="AT127" s="21" t="s">
        <v>147</v>
      </c>
      <c r="AU127" s="21" t="s">
        <v>86</v>
      </c>
      <c r="AY127" s="21" t="s">
        <v>145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1" t="s">
        <v>84</v>
      </c>
      <c r="BK127" s="202">
        <f>ROUND(I127*H127,2)</f>
        <v>0</v>
      </c>
      <c r="BL127" s="21" t="s">
        <v>152</v>
      </c>
      <c r="BM127" s="21" t="s">
        <v>839</v>
      </c>
    </row>
    <row r="128" spans="2:65" s="1" customFormat="1">
      <c r="B128" s="38"/>
      <c r="C128" s="60"/>
      <c r="D128" s="203" t="s">
        <v>154</v>
      </c>
      <c r="E128" s="60"/>
      <c r="F128" s="204" t="s">
        <v>470</v>
      </c>
      <c r="G128" s="60"/>
      <c r="H128" s="60"/>
      <c r="I128" s="161"/>
      <c r="J128" s="60"/>
      <c r="K128" s="60"/>
      <c r="L128" s="58"/>
      <c r="M128" s="205"/>
      <c r="N128" s="39"/>
      <c r="O128" s="39"/>
      <c r="P128" s="39"/>
      <c r="Q128" s="39"/>
      <c r="R128" s="39"/>
      <c r="S128" s="39"/>
      <c r="T128" s="75"/>
      <c r="AT128" s="21" t="s">
        <v>154</v>
      </c>
      <c r="AU128" s="21" t="s">
        <v>86</v>
      </c>
    </row>
    <row r="129" spans="2:65" s="11" customFormat="1">
      <c r="B129" s="206"/>
      <c r="C129" s="207"/>
      <c r="D129" s="208" t="s">
        <v>156</v>
      </c>
      <c r="E129" s="209" t="s">
        <v>21</v>
      </c>
      <c r="F129" s="210" t="s">
        <v>108</v>
      </c>
      <c r="G129" s="207"/>
      <c r="H129" s="211">
        <v>140.42599999999999</v>
      </c>
      <c r="I129" s="212"/>
      <c r="J129" s="207"/>
      <c r="K129" s="207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156</v>
      </c>
      <c r="AU129" s="217" t="s">
        <v>86</v>
      </c>
      <c r="AV129" s="11" t="s">
        <v>86</v>
      </c>
      <c r="AW129" s="11" t="s">
        <v>39</v>
      </c>
      <c r="AX129" s="11" t="s">
        <v>84</v>
      </c>
      <c r="AY129" s="217" t="s">
        <v>145</v>
      </c>
    </row>
    <row r="130" spans="2:65" s="1" customFormat="1" ht="22.5" customHeight="1">
      <c r="B130" s="38"/>
      <c r="C130" s="191" t="s">
        <v>10</v>
      </c>
      <c r="D130" s="191" t="s">
        <v>147</v>
      </c>
      <c r="E130" s="192" t="s">
        <v>472</v>
      </c>
      <c r="F130" s="193" t="s">
        <v>473</v>
      </c>
      <c r="G130" s="194" t="s">
        <v>271</v>
      </c>
      <c r="H130" s="195">
        <v>252.767</v>
      </c>
      <c r="I130" s="196"/>
      <c r="J130" s="197">
        <f>ROUND(I130*H130,2)</f>
        <v>0</v>
      </c>
      <c r="K130" s="193" t="s">
        <v>151</v>
      </c>
      <c r="L130" s="58"/>
      <c r="M130" s="198" t="s">
        <v>21</v>
      </c>
      <c r="N130" s="199" t="s">
        <v>47</v>
      </c>
      <c r="O130" s="39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AR130" s="21" t="s">
        <v>152</v>
      </c>
      <c r="AT130" s="21" t="s">
        <v>147</v>
      </c>
      <c r="AU130" s="21" t="s">
        <v>86</v>
      </c>
      <c r="AY130" s="21" t="s">
        <v>145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1" t="s">
        <v>84</v>
      </c>
      <c r="BK130" s="202">
        <f>ROUND(I130*H130,2)</f>
        <v>0</v>
      </c>
      <c r="BL130" s="21" t="s">
        <v>152</v>
      </c>
      <c r="BM130" s="21" t="s">
        <v>840</v>
      </c>
    </row>
    <row r="131" spans="2:65" s="1" customFormat="1">
      <c r="B131" s="38"/>
      <c r="C131" s="60"/>
      <c r="D131" s="203" t="s">
        <v>154</v>
      </c>
      <c r="E131" s="60"/>
      <c r="F131" s="204" t="s">
        <v>475</v>
      </c>
      <c r="G131" s="60"/>
      <c r="H131" s="60"/>
      <c r="I131" s="161"/>
      <c r="J131" s="60"/>
      <c r="K131" s="60"/>
      <c r="L131" s="58"/>
      <c r="M131" s="205"/>
      <c r="N131" s="39"/>
      <c r="O131" s="39"/>
      <c r="P131" s="39"/>
      <c r="Q131" s="39"/>
      <c r="R131" s="39"/>
      <c r="S131" s="39"/>
      <c r="T131" s="75"/>
      <c r="AT131" s="21" t="s">
        <v>154</v>
      </c>
      <c r="AU131" s="21" t="s">
        <v>86</v>
      </c>
    </row>
    <row r="132" spans="2:65" s="11" customFormat="1">
      <c r="B132" s="206"/>
      <c r="C132" s="207"/>
      <c r="D132" s="208" t="s">
        <v>156</v>
      </c>
      <c r="E132" s="209" t="s">
        <v>21</v>
      </c>
      <c r="F132" s="210" t="s">
        <v>841</v>
      </c>
      <c r="G132" s="207"/>
      <c r="H132" s="211">
        <v>252.767</v>
      </c>
      <c r="I132" s="212"/>
      <c r="J132" s="207"/>
      <c r="K132" s="207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156</v>
      </c>
      <c r="AU132" s="217" t="s">
        <v>86</v>
      </c>
      <c r="AV132" s="11" t="s">
        <v>86</v>
      </c>
      <c r="AW132" s="11" t="s">
        <v>39</v>
      </c>
      <c r="AX132" s="11" t="s">
        <v>84</v>
      </c>
      <c r="AY132" s="217" t="s">
        <v>145</v>
      </c>
    </row>
    <row r="133" spans="2:65" s="1" customFormat="1" ht="31.5" customHeight="1">
      <c r="B133" s="38"/>
      <c r="C133" s="191" t="s">
        <v>233</v>
      </c>
      <c r="D133" s="191" t="s">
        <v>147</v>
      </c>
      <c r="E133" s="192" t="s">
        <v>842</v>
      </c>
      <c r="F133" s="193" t="s">
        <v>843</v>
      </c>
      <c r="G133" s="194" t="s">
        <v>168</v>
      </c>
      <c r="H133" s="195">
        <v>210</v>
      </c>
      <c r="I133" s="196"/>
      <c r="J133" s="197">
        <f>ROUND(I133*H133,2)</f>
        <v>0</v>
      </c>
      <c r="K133" s="193" t="s">
        <v>151</v>
      </c>
      <c r="L133" s="58"/>
      <c r="M133" s="198" t="s">
        <v>21</v>
      </c>
      <c r="N133" s="199" t="s">
        <v>47</v>
      </c>
      <c r="O133" s="39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1" t="s">
        <v>152</v>
      </c>
      <c r="AT133" s="21" t="s">
        <v>147</v>
      </c>
      <c r="AU133" s="21" t="s">
        <v>86</v>
      </c>
      <c r="AY133" s="21" t="s">
        <v>145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1" t="s">
        <v>84</v>
      </c>
      <c r="BK133" s="202">
        <f>ROUND(I133*H133,2)</f>
        <v>0</v>
      </c>
      <c r="BL133" s="21" t="s">
        <v>152</v>
      </c>
      <c r="BM133" s="21" t="s">
        <v>844</v>
      </c>
    </row>
    <row r="134" spans="2:65" s="1" customFormat="1" ht="36">
      <c r="B134" s="38"/>
      <c r="C134" s="60"/>
      <c r="D134" s="203" t="s">
        <v>154</v>
      </c>
      <c r="E134" s="60"/>
      <c r="F134" s="204" t="s">
        <v>845</v>
      </c>
      <c r="G134" s="60"/>
      <c r="H134" s="60"/>
      <c r="I134" s="161"/>
      <c r="J134" s="60"/>
      <c r="K134" s="60"/>
      <c r="L134" s="58"/>
      <c r="M134" s="205"/>
      <c r="N134" s="39"/>
      <c r="O134" s="39"/>
      <c r="P134" s="39"/>
      <c r="Q134" s="39"/>
      <c r="R134" s="39"/>
      <c r="S134" s="39"/>
      <c r="T134" s="75"/>
      <c r="AT134" s="21" t="s">
        <v>154</v>
      </c>
      <c r="AU134" s="21" t="s">
        <v>86</v>
      </c>
    </row>
    <row r="135" spans="2:65" s="11" customFormat="1">
      <c r="B135" s="206"/>
      <c r="C135" s="207"/>
      <c r="D135" s="208" t="s">
        <v>156</v>
      </c>
      <c r="E135" s="209" t="s">
        <v>21</v>
      </c>
      <c r="F135" s="210" t="s">
        <v>846</v>
      </c>
      <c r="G135" s="207"/>
      <c r="H135" s="211">
        <v>210</v>
      </c>
      <c r="I135" s="212"/>
      <c r="J135" s="207"/>
      <c r="K135" s="207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156</v>
      </c>
      <c r="AU135" s="217" t="s">
        <v>86</v>
      </c>
      <c r="AV135" s="11" t="s">
        <v>86</v>
      </c>
      <c r="AW135" s="11" t="s">
        <v>39</v>
      </c>
      <c r="AX135" s="11" t="s">
        <v>84</v>
      </c>
      <c r="AY135" s="217" t="s">
        <v>145</v>
      </c>
    </row>
    <row r="136" spans="2:65" s="1" customFormat="1" ht="22.5" customHeight="1">
      <c r="B136" s="38"/>
      <c r="C136" s="191" t="s">
        <v>240</v>
      </c>
      <c r="D136" s="191" t="s">
        <v>147</v>
      </c>
      <c r="E136" s="192" t="s">
        <v>431</v>
      </c>
      <c r="F136" s="193" t="s">
        <v>432</v>
      </c>
      <c r="G136" s="194" t="s">
        <v>168</v>
      </c>
      <c r="H136" s="195">
        <v>210</v>
      </c>
      <c r="I136" s="196"/>
      <c r="J136" s="197">
        <f>ROUND(I136*H136,2)</f>
        <v>0</v>
      </c>
      <c r="K136" s="193" t="s">
        <v>151</v>
      </c>
      <c r="L136" s="58"/>
      <c r="M136" s="198" t="s">
        <v>21</v>
      </c>
      <c r="N136" s="199" t="s">
        <v>47</v>
      </c>
      <c r="O136" s="39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AR136" s="21" t="s">
        <v>152</v>
      </c>
      <c r="AT136" s="21" t="s">
        <v>147</v>
      </c>
      <c r="AU136" s="21" t="s">
        <v>86</v>
      </c>
      <c r="AY136" s="21" t="s">
        <v>145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21" t="s">
        <v>84</v>
      </c>
      <c r="BK136" s="202">
        <f>ROUND(I136*H136,2)</f>
        <v>0</v>
      </c>
      <c r="BL136" s="21" t="s">
        <v>152</v>
      </c>
      <c r="BM136" s="21" t="s">
        <v>847</v>
      </c>
    </row>
    <row r="137" spans="2:65" s="1" customFormat="1" ht="24">
      <c r="B137" s="38"/>
      <c r="C137" s="60"/>
      <c r="D137" s="203" t="s">
        <v>154</v>
      </c>
      <c r="E137" s="60"/>
      <c r="F137" s="204" t="s">
        <v>434</v>
      </c>
      <c r="G137" s="60"/>
      <c r="H137" s="60"/>
      <c r="I137" s="161"/>
      <c r="J137" s="60"/>
      <c r="K137" s="60"/>
      <c r="L137" s="58"/>
      <c r="M137" s="205"/>
      <c r="N137" s="39"/>
      <c r="O137" s="39"/>
      <c r="P137" s="39"/>
      <c r="Q137" s="39"/>
      <c r="R137" s="39"/>
      <c r="S137" s="39"/>
      <c r="T137" s="75"/>
      <c r="AT137" s="21" t="s">
        <v>154</v>
      </c>
      <c r="AU137" s="21" t="s">
        <v>86</v>
      </c>
    </row>
    <row r="138" spans="2:65" s="11" customFormat="1">
      <c r="B138" s="206"/>
      <c r="C138" s="207"/>
      <c r="D138" s="208" t="s">
        <v>156</v>
      </c>
      <c r="E138" s="209" t="s">
        <v>21</v>
      </c>
      <c r="F138" s="210" t="s">
        <v>846</v>
      </c>
      <c r="G138" s="207"/>
      <c r="H138" s="211">
        <v>210</v>
      </c>
      <c r="I138" s="212"/>
      <c r="J138" s="207"/>
      <c r="K138" s="207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156</v>
      </c>
      <c r="AU138" s="217" t="s">
        <v>86</v>
      </c>
      <c r="AV138" s="11" t="s">
        <v>86</v>
      </c>
      <c r="AW138" s="11" t="s">
        <v>39</v>
      </c>
      <c r="AX138" s="11" t="s">
        <v>84</v>
      </c>
      <c r="AY138" s="217" t="s">
        <v>145</v>
      </c>
    </row>
    <row r="139" spans="2:65" s="1" customFormat="1" ht="22.5" customHeight="1">
      <c r="B139" s="38"/>
      <c r="C139" s="191" t="s">
        <v>245</v>
      </c>
      <c r="D139" s="191" t="s">
        <v>147</v>
      </c>
      <c r="E139" s="192" t="s">
        <v>435</v>
      </c>
      <c r="F139" s="193" t="s">
        <v>436</v>
      </c>
      <c r="G139" s="194" t="s">
        <v>168</v>
      </c>
      <c r="H139" s="195">
        <v>210</v>
      </c>
      <c r="I139" s="196"/>
      <c r="J139" s="197">
        <f>ROUND(I139*H139,2)</f>
        <v>0</v>
      </c>
      <c r="K139" s="193" t="s">
        <v>151</v>
      </c>
      <c r="L139" s="58"/>
      <c r="M139" s="198" t="s">
        <v>21</v>
      </c>
      <c r="N139" s="199" t="s">
        <v>47</v>
      </c>
      <c r="O139" s="39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1" t="s">
        <v>152</v>
      </c>
      <c r="AT139" s="21" t="s">
        <v>147</v>
      </c>
      <c r="AU139" s="21" t="s">
        <v>86</v>
      </c>
      <c r="AY139" s="21" t="s">
        <v>145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1" t="s">
        <v>84</v>
      </c>
      <c r="BK139" s="202">
        <f>ROUND(I139*H139,2)</f>
        <v>0</v>
      </c>
      <c r="BL139" s="21" t="s">
        <v>152</v>
      </c>
      <c r="BM139" s="21" t="s">
        <v>848</v>
      </c>
    </row>
    <row r="140" spans="2:65" s="1" customFormat="1" ht="24">
      <c r="B140" s="38"/>
      <c r="C140" s="60"/>
      <c r="D140" s="203" t="s">
        <v>154</v>
      </c>
      <c r="E140" s="60"/>
      <c r="F140" s="204" t="s">
        <v>438</v>
      </c>
      <c r="G140" s="60"/>
      <c r="H140" s="60"/>
      <c r="I140" s="161"/>
      <c r="J140" s="60"/>
      <c r="K140" s="60"/>
      <c r="L140" s="58"/>
      <c r="M140" s="205"/>
      <c r="N140" s="39"/>
      <c r="O140" s="39"/>
      <c r="P140" s="39"/>
      <c r="Q140" s="39"/>
      <c r="R140" s="39"/>
      <c r="S140" s="39"/>
      <c r="T140" s="75"/>
      <c r="AT140" s="21" t="s">
        <v>154</v>
      </c>
      <c r="AU140" s="21" t="s">
        <v>86</v>
      </c>
    </row>
    <row r="141" spans="2:65" s="11" customFormat="1">
      <c r="B141" s="206"/>
      <c r="C141" s="207"/>
      <c r="D141" s="208" t="s">
        <v>156</v>
      </c>
      <c r="E141" s="209" t="s">
        <v>21</v>
      </c>
      <c r="F141" s="210" t="s">
        <v>846</v>
      </c>
      <c r="G141" s="207"/>
      <c r="H141" s="211">
        <v>210</v>
      </c>
      <c r="I141" s="212"/>
      <c r="J141" s="207"/>
      <c r="K141" s="207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156</v>
      </c>
      <c r="AU141" s="217" t="s">
        <v>86</v>
      </c>
      <c r="AV141" s="11" t="s">
        <v>86</v>
      </c>
      <c r="AW141" s="11" t="s">
        <v>39</v>
      </c>
      <c r="AX141" s="11" t="s">
        <v>84</v>
      </c>
      <c r="AY141" s="217" t="s">
        <v>145</v>
      </c>
    </row>
    <row r="142" spans="2:65" s="1" customFormat="1" ht="22.5" customHeight="1">
      <c r="B142" s="38"/>
      <c r="C142" s="225" t="s">
        <v>250</v>
      </c>
      <c r="D142" s="225" t="s">
        <v>444</v>
      </c>
      <c r="E142" s="226" t="s">
        <v>445</v>
      </c>
      <c r="F142" s="227" t="s">
        <v>446</v>
      </c>
      <c r="G142" s="228" t="s">
        <v>447</v>
      </c>
      <c r="H142" s="229">
        <v>3.15</v>
      </c>
      <c r="I142" s="230"/>
      <c r="J142" s="231">
        <f>ROUND(I142*H142,2)</f>
        <v>0</v>
      </c>
      <c r="K142" s="227" t="s">
        <v>151</v>
      </c>
      <c r="L142" s="232"/>
      <c r="M142" s="233" t="s">
        <v>21</v>
      </c>
      <c r="N142" s="234" t="s">
        <v>47</v>
      </c>
      <c r="O142" s="39"/>
      <c r="P142" s="200">
        <f>O142*H142</f>
        <v>0</v>
      </c>
      <c r="Q142" s="200">
        <v>1E-3</v>
      </c>
      <c r="R142" s="200">
        <f>Q142*H142</f>
        <v>3.15E-3</v>
      </c>
      <c r="S142" s="200">
        <v>0</v>
      </c>
      <c r="T142" s="201">
        <f>S142*H142</f>
        <v>0</v>
      </c>
      <c r="AR142" s="21" t="s">
        <v>192</v>
      </c>
      <c r="AT142" s="21" t="s">
        <v>444</v>
      </c>
      <c r="AU142" s="21" t="s">
        <v>86</v>
      </c>
      <c r="AY142" s="21" t="s">
        <v>145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1" t="s">
        <v>84</v>
      </c>
      <c r="BK142" s="202">
        <f>ROUND(I142*H142,2)</f>
        <v>0</v>
      </c>
      <c r="BL142" s="21" t="s">
        <v>152</v>
      </c>
      <c r="BM142" s="21" t="s">
        <v>849</v>
      </c>
    </row>
    <row r="143" spans="2:65" s="1" customFormat="1">
      <c r="B143" s="38"/>
      <c r="C143" s="60"/>
      <c r="D143" s="203" t="s">
        <v>154</v>
      </c>
      <c r="E143" s="60"/>
      <c r="F143" s="204" t="s">
        <v>446</v>
      </c>
      <c r="G143" s="60"/>
      <c r="H143" s="60"/>
      <c r="I143" s="161"/>
      <c r="J143" s="60"/>
      <c r="K143" s="60"/>
      <c r="L143" s="58"/>
      <c r="M143" s="205"/>
      <c r="N143" s="39"/>
      <c r="O143" s="39"/>
      <c r="P143" s="39"/>
      <c r="Q143" s="39"/>
      <c r="R143" s="39"/>
      <c r="S143" s="39"/>
      <c r="T143" s="75"/>
      <c r="AT143" s="21" t="s">
        <v>154</v>
      </c>
      <c r="AU143" s="21" t="s">
        <v>86</v>
      </c>
    </row>
    <row r="144" spans="2:65" s="11" customFormat="1">
      <c r="B144" s="206"/>
      <c r="C144" s="207"/>
      <c r="D144" s="208" t="s">
        <v>156</v>
      </c>
      <c r="E144" s="207"/>
      <c r="F144" s="210" t="s">
        <v>850</v>
      </c>
      <c r="G144" s="207"/>
      <c r="H144" s="211">
        <v>3.15</v>
      </c>
      <c r="I144" s="212"/>
      <c r="J144" s="207"/>
      <c r="K144" s="207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156</v>
      </c>
      <c r="AU144" s="217" t="s">
        <v>86</v>
      </c>
      <c r="AV144" s="11" t="s">
        <v>86</v>
      </c>
      <c r="AW144" s="11" t="s">
        <v>6</v>
      </c>
      <c r="AX144" s="11" t="s">
        <v>84</v>
      </c>
      <c r="AY144" s="217" t="s">
        <v>145</v>
      </c>
    </row>
    <row r="145" spans="2:65" s="1" customFormat="1" ht="22.5" customHeight="1">
      <c r="B145" s="38"/>
      <c r="C145" s="191" t="s">
        <v>256</v>
      </c>
      <c r="D145" s="191" t="s">
        <v>147</v>
      </c>
      <c r="E145" s="192" t="s">
        <v>851</v>
      </c>
      <c r="F145" s="193" t="s">
        <v>852</v>
      </c>
      <c r="G145" s="194" t="s">
        <v>168</v>
      </c>
      <c r="H145" s="195">
        <v>210</v>
      </c>
      <c r="I145" s="196"/>
      <c r="J145" s="197">
        <f>ROUND(I145*H145,2)</f>
        <v>0</v>
      </c>
      <c r="K145" s="193" t="s">
        <v>151</v>
      </c>
      <c r="L145" s="58"/>
      <c r="M145" s="198" t="s">
        <v>21</v>
      </c>
      <c r="N145" s="199" t="s">
        <v>47</v>
      </c>
      <c r="O145" s="39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AR145" s="21" t="s">
        <v>152</v>
      </c>
      <c r="AT145" s="21" t="s">
        <v>147</v>
      </c>
      <c r="AU145" s="21" t="s">
        <v>86</v>
      </c>
      <c r="AY145" s="21" t="s">
        <v>145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1" t="s">
        <v>84</v>
      </c>
      <c r="BK145" s="202">
        <f>ROUND(I145*H145,2)</f>
        <v>0</v>
      </c>
      <c r="BL145" s="21" t="s">
        <v>152</v>
      </c>
      <c r="BM145" s="21" t="s">
        <v>853</v>
      </c>
    </row>
    <row r="146" spans="2:65" s="1" customFormat="1">
      <c r="B146" s="38"/>
      <c r="C146" s="60"/>
      <c r="D146" s="203" t="s">
        <v>154</v>
      </c>
      <c r="E146" s="60"/>
      <c r="F146" s="204" t="s">
        <v>854</v>
      </c>
      <c r="G146" s="60"/>
      <c r="H146" s="60"/>
      <c r="I146" s="161"/>
      <c r="J146" s="60"/>
      <c r="K146" s="60"/>
      <c r="L146" s="58"/>
      <c r="M146" s="205"/>
      <c r="N146" s="39"/>
      <c r="O146" s="39"/>
      <c r="P146" s="39"/>
      <c r="Q146" s="39"/>
      <c r="R146" s="39"/>
      <c r="S146" s="39"/>
      <c r="T146" s="75"/>
      <c r="AT146" s="21" t="s">
        <v>154</v>
      </c>
      <c r="AU146" s="21" t="s">
        <v>86</v>
      </c>
    </row>
    <row r="147" spans="2:65" s="11" customFormat="1">
      <c r="B147" s="206"/>
      <c r="C147" s="207"/>
      <c r="D147" s="203" t="s">
        <v>156</v>
      </c>
      <c r="E147" s="218" t="s">
        <v>21</v>
      </c>
      <c r="F147" s="219" t="s">
        <v>846</v>
      </c>
      <c r="G147" s="207"/>
      <c r="H147" s="220">
        <v>210</v>
      </c>
      <c r="I147" s="212"/>
      <c r="J147" s="207"/>
      <c r="K147" s="207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156</v>
      </c>
      <c r="AU147" s="217" t="s">
        <v>86</v>
      </c>
      <c r="AV147" s="11" t="s">
        <v>86</v>
      </c>
      <c r="AW147" s="11" t="s">
        <v>39</v>
      </c>
      <c r="AX147" s="11" t="s">
        <v>84</v>
      </c>
      <c r="AY147" s="217" t="s">
        <v>145</v>
      </c>
    </row>
    <row r="148" spans="2:65" s="10" customFormat="1" ht="29.85" customHeight="1">
      <c r="B148" s="174"/>
      <c r="C148" s="175"/>
      <c r="D148" s="188" t="s">
        <v>75</v>
      </c>
      <c r="E148" s="189" t="s">
        <v>161</v>
      </c>
      <c r="F148" s="189" t="s">
        <v>855</v>
      </c>
      <c r="G148" s="175"/>
      <c r="H148" s="175"/>
      <c r="I148" s="178"/>
      <c r="J148" s="190">
        <f>BK148</f>
        <v>0</v>
      </c>
      <c r="K148" s="175"/>
      <c r="L148" s="180"/>
      <c r="M148" s="181"/>
      <c r="N148" s="182"/>
      <c r="O148" s="182"/>
      <c r="P148" s="183">
        <f>SUM(P149:P169)</f>
        <v>0</v>
      </c>
      <c r="Q148" s="182"/>
      <c r="R148" s="183">
        <f>SUM(R149:R169)</f>
        <v>6.8599999999999994</v>
      </c>
      <c r="S148" s="182"/>
      <c r="T148" s="184">
        <f>SUM(T149:T169)</f>
        <v>0</v>
      </c>
      <c r="AR148" s="185" t="s">
        <v>84</v>
      </c>
      <c r="AT148" s="186" t="s">
        <v>75</v>
      </c>
      <c r="AU148" s="186" t="s">
        <v>84</v>
      </c>
      <c r="AY148" s="185" t="s">
        <v>145</v>
      </c>
      <c r="BK148" s="187">
        <f>SUM(BK149:BK169)</f>
        <v>0</v>
      </c>
    </row>
    <row r="149" spans="2:65" s="1" customFormat="1" ht="22.5" customHeight="1">
      <c r="B149" s="38"/>
      <c r="C149" s="191" t="s">
        <v>9</v>
      </c>
      <c r="D149" s="191" t="s">
        <v>147</v>
      </c>
      <c r="E149" s="192" t="s">
        <v>856</v>
      </c>
      <c r="F149" s="193" t="s">
        <v>857</v>
      </c>
      <c r="G149" s="194" t="s">
        <v>175</v>
      </c>
      <c r="H149" s="195">
        <v>242.75</v>
      </c>
      <c r="I149" s="196"/>
      <c r="J149" s="197">
        <f>ROUND(I149*H149,2)</f>
        <v>0</v>
      </c>
      <c r="K149" s="193" t="s">
        <v>151</v>
      </c>
      <c r="L149" s="58"/>
      <c r="M149" s="198" t="s">
        <v>21</v>
      </c>
      <c r="N149" s="199" t="s">
        <v>47</v>
      </c>
      <c r="O149" s="39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AR149" s="21" t="s">
        <v>152</v>
      </c>
      <c r="AT149" s="21" t="s">
        <v>147</v>
      </c>
      <c r="AU149" s="21" t="s">
        <v>86</v>
      </c>
      <c r="AY149" s="21" t="s">
        <v>145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1" t="s">
        <v>84</v>
      </c>
      <c r="BK149" s="202">
        <f>ROUND(I149*H149,2)</f>
        <v>0</v>
      </c>
      <c r="BL149" s="21" t="s">
        <v>152</v>
      </c>
      <c r="BM149" s="21" t="s">
        <v>858</v>
      </c>
    </row>
    <row r="150" spans="2:65" s="1" customFormat="1">
      <c r="B150" s="38"/>
      <c r="C150" s="60"/>
      <c r="D150" s="203" t="s">
        <v>154</v>
      </c>
      <c r="E150" s="60"/>
      <c r="F150" s="204" t="s">
        <v>859</v>
      </c>
      <c r="G150" s="60"/>
      <c r="H150" s="60"/>
      <c r="I150" s="161"/>
      <c r="J150" s="60"/>
      <c r="K150" s="60"/>
      <c r="L150" s="58"/>
      <c r="M150" s="205"/>
      <c r="N150" s="39"/>
      <c r="O150" s="39"/>
      <c r="P150" s="39"/>
      <c r="Q150" s="39"/>
      <c r="R150" s="39"/>
      <c r="S150" s="39"/>
      <c r="T150" s="75"/>
      <c r="AT150" s="21" t="s">
        <v>154</v>
      </c>
      <c r="AU150" s="21" t="s">
        <v>86</v>
      </c>
    </row>
    <row r="151" spans="2:65" s="11" customFormat="1">
      <c r="B151" s="206"/>
      <c r="C151" s="207"/>
      <c r="D151" s="208" t="s">
        <v>156</v>
      </c>
      <c r="E151" s="209" t="s">
        <v>21</v>
      </c>
      <c r="F151" s="210" t="s">
        <v>860</v>
      </c>
      <c r="G151" s="207"/>
      <c r="H151" s="211">
        <v>242.75</v>
      </c>
      <c r="I151" s="212"/>
      <c r="J151" s="207"/>
      <c r="K151" s="207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156</v>
      </c>
      <c r="AU151" s="217" t="s">
        <v>86</v>
      </c>
      <c r="AV151" s="11" t="s">
        <v>86</v>
      </c>
      <c r="AW151" s="11" t="s">
        <v>39</v>
      </c>
      <c r="AX151" s="11" t="s">
        <v>84</v>
      </c>
      <c r="AY151" s="217" t="s">
        <v>145</v>
      </c>
    </row>
    <row r="152" spans="2:65" s="1" customFormat="1" ht="22.5" customHeight="1">
      <c r="B152" s="38"/>
      <c r="C152" s="191" t="s">
        <v>268</v>
      </c>
      <c r="D152" s="191" t="s">
        <v>147</v>
      </c>
      <c r="E152" s="192" t="s">
        <v>861</v>
      </c>
      <c r="F152" s="193" t="s">
        <v>862</v>
      </c>
      <c r="G152" s="194" t="s">
        <v>150</v>
      </c>
      <c r="H152" s="195">
        <v>1</v>
      </c>
      <c r="I152" s="196"/>
      <c r="J152" s="197">
        <f>ROUND(I152*H152,2)</f>
        <v>0</v>
      </c>
      <c r="K152" s="193" t="s">
        <v>151</v>
      </c>
      <c r="L152" s="58"/>
      <c r="M152" s="198" t="s">
        <v>21</v>
      </c>
      <c r="N152" s="199" t="s">
        <v>47</v>
      </c>
      <c r="O152" s="39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AR152" s="21" t="s">
        <v>152</v>
      </c>
      <c r="AT152" s="21" t="s">
        <v>147</v>
      </c>
      <c r="AU152" s="21" t="s">
        <v>86</v>
      </c>
      <c r="AY152" s="21" t="s">
        <v>145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21" t="s">
        <v>84</v>
      </c>
      <c r="BK152" s="202">
        <f>ROUND(I152*H152,2)</f>
        <v>0</v>
      </c>
      <c r="BL152" s="21" t="s">
        <v>152</v>
      </c>
      <c r="BM152" s="21" t="s">
        <v>863</v>
      </c>
    </row>
    <row r="153" spans="2:65" s="1" customFormat="1">
      <c r="B153" s="38"/>
      <c r="C153" s="60"/>
      <c r="D153" s="203" t="s">
        <v>154</v>
      </c>
      <c r="E153" s="60"/>
      <c r="F153" s="204" t="s">
        <v>864</v>
      </c>
      <c r="G153" s="60"/>
      <c r="H153" s="60"/>
      <c r="I153" s="161"/>
      <c r="J153" s="60"/>
      <c r="K153" s="60"/>
      <c r="L153" s="58"/>
      <c r="M153" s="205"/>
      <c r="N153" s="39"/>
      <c r="O153" s="39"/>
      <c r="P153" s="39"/>
      <c r="Q153" s="39"/>
      <c r="R153" s="39"/>
      <c r="S153" s="39"/>
      <c r="T153" s="75"/>
      <c r="AT153" s="21" t="s">
        <v>154</v>
      </c>
      <c r="AU153" s="21" t="s">
        <v>86</v>
      </c>
    </row>
    <row r="154" spans="2:65" s="11" customFormat="1">
      <c r="B154" s="206"/>
      <c r="C154" s="207"/>
      <c r="D154" s="208" t="s">
        <v>156</v>
      </c>
      <c r="E154" s="209" t="s">
        <v>21</v>
      </c>
      <c r="F154" s="210" t="s">
        <v>84</v>
      </c>
      <c r="G154" s="207"/>
      <c r="H154" s="211">
        <v>1</v>
      </c>
      <c r="I154" s="212"/>
      <c r="J154" s="207"/>
      <c r="K154" s="207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156</v>
      </c>
      <c r="AU154" s="217" t="s">
        <v>86</v>
      </c>
      <c r="AV154" s="11" t="s">
        <v>86</v>
      </c>
      <c r="AW154" s="11" t="s">
        <v>39</v>
      </c>
      <c r="AX154" s="11" t="s">
        <v>84</v>
      </c>
      <c r="AY154" s="217" t="s">
        <v>145</v>
      </c>
    </row>
    <row r="155" spans="2:65" s="1" customFormat="1" ht="22.5" customHeight="1">
      <c r="B155" s="38"/>
      <c r="C155" s="225" t="s">
        <v>274</v>
      </c>
      <c r="D155" s="225" t="s">
        <v>444</v>
      </c>
      <c r="E155" s="226" t="s">
        <v>865</v>
      </c>
      <c r="F155" s="227" t="s">
        <v>866</v>
      </c>
      <c r="G155" s="228" t="s">
        <v>150</v>
      </c>
      <c r="H155" s="229">
        <v>1</v>
      </c>
      <c r="I155" s="230"/>
      <c r="J155" s="231">
        <f>ROUND(I155*H155,2)</f>
        <v>0</v>
      </c>
      <c r="K155" s="227" t="s">
        <v>151</v>
      </c>
      <c r="L155" s="232"/>
      <c r="M155" s="233" t="s">
        <v>21</v>
      </c>
      <c r="N155" s="234" t="s">
        <v>47</v>
      </c>
      <c r="O155" s="39"/>
      <c r="P155" s="200">
        <f>O155*H155</f>
        <v>0</v>
      </c>
      <c r="Q155" s="200">
        <v>7.6999999999999999E-2</v>
      </c>
      <c r="R155" s="200">
        <f>Q155*H155</f>
        <v>7.6999999999999999E-2</v>
      </c>
      <c r="S155" s="200">
        <v>0</v>
      </c>
      <c r="T155" s="201">
        <f>S155*H155</f>
        <v>0</v>
      </c>
      <c r="AR155" s="21" t="s">
        <v>192</v>
      </c>
      <c r="AT155" s="21" t="s">
        <v>444</v>
      </c>
      <c r="AU155" s="21" t="s">
        <v>86</v>
      </c>
      <c r="AY155" s="21" t="s">
        <v>145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1" t="s">
        <v>84</v>
      </c>
      <c r="BK155" s="202">
        <f>ROUND(I155*H155,2)</f>
        <v>0</v>
      </c>
      <c r="BL155" s="21" t="s">
        <v>152</v>
      </c>
      <c r="BM155" s="21" t="s">
        <v>867</v>
      </c>
    </row>
    <row r="156" spans="2:65" s="1" customFormat="1">
      <c r="B156" s="38"/>
      <c r="C156" s="60"/>
      <c r="D156" s="203" t="s">
        <v>154</v>
      </c>
      <c r="E156" s="60"/>
      <c r="F156" s="204" t="s">
        <v>866</v>
      </c>
      <c r="G156" s="60"/>
      <c r="H156" s="60"/>
      <c r="I156" s="161"/>
      <c r="J156" s="60"/>
      <c r="K156" s="60"/>
      <c r="L156" s="58"/>
      <c r="M156" s="205"/>
      <c r="N156" s="39"/>
      <c r="O156" s="39"/>
      <c r="P156" s="39"/>
      <c r="Q156" s="39"/>
      <c r="R156" s="39"/>
      <c r="S156" s="39"/>
      <c r="T156" s="75"/>
      <c r="AT156" s="21" t="s">
        <v>154</v>
      </c>
      <c r="AU156" s="21" t="s">
        <v>86</v>
      </c>
    </row>
    <row r="157" spans="2:65" s="11" customFormat="1">
      <c r="B157" s="206"/>
      <c r="C157" s="207"/>
      <c r="D157" s="208" t="s">
        <v>156</v>
      </c>
      <c r="E157" s="209" t="s">
        <v>21</v>
      </c>
      <c r="F157" s="210" t="s">
        <v>84</v>
      </c>
      <c r="G157" s="207"/>
      <c r="H157" s="211">
        <v>1</v>
      </c>
      <c r="I157" s="212"/>
      <c r="J157" s="207"/>
      <c r="K157" s="207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156</v>
      </c>
      <c r="AU157" s="217" t="s">
        <v>86</v>
      </c>
      <c r="AV157" s="11" t="s">
        <v>86</v>
      </c>
      <c r="AW157" s="11" t="s">
        <v>39</v>
      </c>
      <c r="AX157" s="11" t="s">
        <v>84</v>
      </c>
      <c r="AY157" s="217" t="s">
        <v>145</v>
      </c>
    </row>
    <row r="158" spans="2:65" s="1" customFormat="1" ht="22.5" customHeight="1">
      <c r="B158" s="38"/>
      <c r="C158" s="225" t="s">
        <v>280</v>
      </c>
      <c r="D158" s="225" t="s">
        <v>444</v>
      </c>
      <c r="E158" s="226" t="s">
        <v>868</v>
      </c>
      <c r="F158" s="227" t="s">
        <v>869</v>
      </c>
      <c r="G158" s="228" t="s">
        <v>150</v>
      </c>
      <c r="H158" s="229">
        <v>1</v>
      </c>
      <c r="I158" s="230"/>
      <c r="J158" s="231">
        <f>ROUND(I158*H158,2)</f>
        <v>0</v>
      </c>
      <c r="K158" s="227" t="s">
        <v>151</v>
      </c>
      <c r="L158" s="232"/>
      <c r="M158" s="233" t="s">
        <v>21</v>
      </c>
      <c r="N158" s="234" t="s">
        <v>47</v>
      </c>
      <c r="O158" s="39"/>
      <c r="P158" s="200">
        <f>O158*H158</f>
        <v>0</v>
      </c>
      <c r="Q158" s="200">
        <v>7.0000000000000001E-3</v>
      </c>
      <c r="R158" s="200">
        <f>Q158*H158</f>
        <v>7.0000000000000001E-3</v>
      </c>
      <c r="S158" s="200">
        <v>0</v>
      </c>
      <c r="T158" s="201">
        <f>S158*H158</f>
        <v>0</v>
      </c>
      <c r="AR158" s="21" t="s">
        <v>192</v>
      </c>
      <c r="AT158" s="21" t="s">
        <v>444</v>
      </c>
      <c r="AU158" s="21" t="s">
        <v>86</v>
      </c>
      <c r="AY158" s="21" t="s">
        <v>145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21" t="s">
        <v>84</v>
      </c>
      <c r="BK158" s="202">
        <f>ROUND(I158*H158,2)</f>
        <v>0</v>
      </c>
      <c r="BL158" s="21" t="s">
        <v>152</v>
      </c>
      <c r="BM158" s="21" t="s">
        <v>870</v>
      </c>
    </row>
    <row r="159" spans="2:65" s="1" customFormat="1">
      <c r="B159" s="38"/>
      <c r="C159" s="60"/>
      <c r="D159" s="203" t="s">
        <v>154</v>
      </c>
      <c r="E159" s="60"/>
      <c r="F159" s="204" t="s">
        <v>871</v>
      </c>
      <c r="G159" s="60"/>
      <c r="H159" s="60"/>
      <c r="I159" s="161"/>
      <c r="J159" s="60"/>
      <c r="K159" s="60"/>
      <c r="L159" s="58"/>
      <c r="M159" s="205"/>
      <c r="N159" s="39"/>
      <c r="O159" s="39"/>
      <c r="P159" s="39"/>
      <c r="Q159" s="39"/>
      <c r="R159" s="39"/>
      <c r="S159" s="39"/>
      <c r="T159" s="75"/>
      <c r="AT159" s="21" t="s">
        <v>154</v>
      </c>
      <c r="AU159" s="21" t="s">
        <v>86</v>
      </c>
    </row>
    <row r="160" spans="2:65" s="11" customFormat="1">
      <c r="B160" s="206"/>
      <c r="C160" s="207"/>
      <c r="D160" s="208" t="s">
        <v>156</v>
      </c>
      <c r="E160" s="209" t="s">
        <v>21</v>
      </c>
      <c r="F160" s="210" t="s">
        <v>84</v>
      </c>
      <c r="G160" s="207"/>
      <c r="H160" s="211">
        <v>1</v>
      </c>
      <c r="I160" s="212"/>
      <c r="J160" s="207"/>
      <c r="K160" s="207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156</v>
      </c>
      <c r="AU160" s="217" t="s">
        <v>86</v>
      </c>
      <c r="AV160" s="11" t="s">
        <v>86</v>
      </c>
      <c r="AW160" s="11" t="s">
        <v>39</v>
      </c>
      <c r="AX160" s="11" t="s">
        <v>84</v>
      </c>
      <c r="AY160" s="217" t="s">
        <v>145</v>
      </c>
    </row>
    <row r="161" spans="2:65" s="1" customFormat="1" ht="22.5" customHeight="1">
      <c r="B161" s="38"/>
      <c r="C161" s="225" t="s">
        <v>286</v>
      </c>
      <c r="D161" s="225" t="s">
        <v>444</v>
      </c>
      <c r="E161" s="226" t="s">
        <v>872</v>
      </c>
      <c r="F161" s="227" t="s">
        <v>873</v>
      </c>
      <c r="G161" s="228" t="s">
        <v>150</v>
      </c>
      <c r="H161" s="229">
        <v>2</v>
      </c>
      <c r="I161" s="230"/>
      <c r="J161" s="231">
        <f>ROUND(I161*H161,2)</f>
        <v>0</v>
      </c>
      <c r="K161" s="227" t="s">
        <v>151</v>
      </c>
      <c r="L161" s="232"/>
      <c r="M161" s="233" t="s">
        <v>21</v>
      </c>
      <c r="N161" s="234" t="s">
        <v>47</v>
      </c>
      <c r="O161" s="39"/>
      <c r="P161" s="200">
        <f>O161*H161</f>
        <v>0</v>
      </c>
      <c r="Q161" s="200">
        <v>8.0000000000000002E-3</v>
      </c>
      <c r="R161" s="200">
        <f>Q161*H161</f>
        <v>1.6E-2</v>
      </c>
      <c r="S161" s="200">
        <v>0</v>
      </c>
      <c r="T161" s="201">
        <f>S161*H161</f>
        <v>0</v>
      </c>
      <c r="AR161" s="21" t="s">
        <v>192</v>
      </c>
      <c r="AT161" s="21" t="s">
        <v>444</v>
      </c>
      <c r="AU161" s="21" t="s">
        <v>86</v>
      </c>
      <c r="AY161" s="21" t="s">
        <v>145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21" t="s">
        <v>84</v>
      </c>
      <c r="BK161" s="202">
        <f>ROUND(I161*H161,2)</f>
        <v>0</v>
      </c>
      <c r="BL161" s="21" t="s">
        <v>152</v>
      </c>
      <c r="BM161" s="21" t="s">
        <v>874</v>
      </c>
    </row>
    <row r="162" spans="2:65" s="1" customFormat="1">
      <c r="B162" s="38"/>
      <c r="C162" s="60"/>
      <c r="D162" s="203" t="s">
        <v>154</v>
      </c>
      <c r="E162" s="60"/>
      <c r="F162" s="204" t="s">
        <v>873</v>
      </c>
      <c r="G162" s="60"/>
      <c r="H162" s="60"/>
      <c r="I162" s="161"/>
      <c r="J162" s="60"/>
      <c r="K162" s="60"/>
      <c r="L162" s="58"/>
      <c r="M162" s="205"/>
      <c r="N162" s="39"/>
      <c r="O162" s="39"/>
      <c r="P162" s="39"/>
      <c r="Q162" s="39"/>
      <c r="R162" s="39"/>
      <c r="S162" s="39"/>
      <c r="T162" s="75"/>
      <c r="AT162" s="21" t="s">
        <v>154</v>
      </c>
      <c r="AU162" s="21" t="s">
        <v>86</v>
      </c>
    </row>
    <row r="163" spans="2:65" s="11" customFormat="1">
      <c r="B163" s="206"/>
      <c r="C163" s="207"/>
      <c r="D163" s="208" t="s">
        <v>156</v>
      </c>
      <c r="E163" s="209" t="s">
        <v>21</v>
      </c>
      <c r="F163" s="210" t="s">
        <v>86</v>
      </c>
      <c r="G163" s="207"/>
      <c r="H163" s="211">
        <v>2</v>
      </c>
      <c r="I163" s="212"/>
      <c r="J163" s="207"/>
      <c r="K163" s="207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156</v>
      </c>
      <c r="AU163" s="217" t="s">
        <v>86</v>
      </c>
      <c r="AV163" s="11" t="s">
        <v>86</v>
      </c>
      <c r="AW163" s="11" t="s">
        <v>39</v>
      </c>
      <c r="AX163" s="11" t="s">
        <v>84</v>
      </c>
      <c r="AY163" s="217" t="s">
        <v>145</v>
      </c>
    </row>
    <row r="164" spans="2:65" s="1" customFormat="1" ht="22.5" customHeight="1">
      <c r="B164" s="38"/>
      <c r="C164" s="191" t="s">
        <v>293</v>
      </c>
      <c r="D164" s="191" t="s">
        <v>147</v>
      </c>
      <c r="E164" s="192" t="s">
        <v>875</v>
      </c>
      <c r="F164" s="193" t="s">
        <v>876</v>
      </c>
      <c r="G164" s="194" t="s">
        <v>150</v>
      </c>
      <c r="H164" s="195">
        <v>1</v>
      </c>
      <c r="I164" s="196"/>
      <c r="J164" s="197">
        <f>ROUND(I164*H164,2)</f>
        <v>0</v>
      </c>
      <c r="K164" s="193" t="s">
        <v>151</v>
      </c>
      <c r="L164" s="58"/>
      <c r="M164" s="198" t="s">
        <v>21</v>
      </c>
      <c r="N164" s="199" t="s">
        <v>47</v>
      </c>
      <c r="O164" s="39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AR164" s="21" t="s">
        <v>152</v>
      </c>
      <c r="AT164" s="21" t="s">
        <v>147</v>
      </c>
      <c r="AU164" s="21" t="s">
        <v>86</v>
      </c>
      <c r="AY164" s="21" t="s">
        <v>145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21" t="s">
        <v>84</v>
      </c>
      <c r="BK164" s="202">
        <f>ROUND(I164*H164,2)</f>
        <v>0</v>
      </c>
      <c r="BL164" s="21" t="s">
        <v>152</v>
      </c>
      <c r="BM164" s="21" t="s">
        <v>877</v>
      </c>
    </row>
    <row r="165" spans="2:65" s="1" customFormat="1">
      <c r="B165" s="38"/>
      <c r="C165" s="60"/>
      <c r="D165" s="203" t="s">
        <v>154</v>
      </c>
      <c r="E165" s="60"/>
      <c r="F165" s="204" t="s">
        <v>878</v>
      </c>
      <c r="G165" s="60"/>
      <c r="H165" s="60"/>
      <c r="I165" s="161"/>
      <c r="J165" s="60"/>
      <c r="K165" s="60"/>
      <c r="L165" s="58"/>
      <c r="M165" s="205"/>
      <c r="N165" s="39"/>
      <c r="O165" s="39"/>
      <c r="P165" s="39"/>
      <c r="Q165" s="39"/>
      <c r="R165" s="39"/>
      <c r="S165" s="39"/>
      <c r="T165" s="75"/>
      <c r="AT165" s="21" t="s">
        <v>154</v>
      </c>
      <c r="AU165" s="21" t="s">
        <v>86</v>
      </c>
    </row>
    <row r="166" spans="2:65" s="11" customFormat="1">
      <c r="B166" s="206"/>
      <c r="C166" s="207"/>
      <c r="D166" s="208" t="s">
        <v>156</v>
      </c>
      <c r="E166" s="209" t="s">
        <v>21</v>
      </c>
      <c r="F166" s="210" t="s">
        <v>84</v>
      </c>
      <c r="G166" s="207"/>
      <c r="H166" s="211">
        <v>1</v>
      </c>
      <c r="I166" s="212"/>
      <c r="J166" s="207"/>
      <c r="K166" s="207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156</v>
      </c>
      <c r="AU166" s="217" t="s">
        <v>86</v>
      </c>
      <c r="AV166" s="11" t="s">
        <v>86</v>
      </c>
      <c r="AW166" s="11" t="s">
        <v>39</v>
      </c>
      <c r="AX166" s="11" t="s">
        <v>84</v>
      </c>
      <c r="AY166" s="217" t="s">
        <v>145</v>
      </c>
    </row>
    <row r="167" spans="2:65" s="1" customFormat="1" ht="31.5" customHeight="1">
      <c r="B167" s="38"/>
      <c r="C167" s="225" t="s">
        <v>299</v>
      </c>
      <c r="D167" s="225" t="s">
        <v>444</v>
      </c>
      <c r="E167" s="226" t="s">
        <v>879</v>
      </c>
      <c r="F167" s="227" t="s">
        <v>880</v>
      </c>
      <c r="G167" s="228" t="s">
        <v>150</v>
      </c>
      <c r="H167" s="229">
        <v>1</v>
      </c>
      <c r="I167" s="230"/>
      <c r="J167" s="231">
        <f>ROUND(I167*H167,2)</f>
        <v>0</v>
      </c>
      <c r="K167" s="227" t="s">
        <v>151</v>
      </c>
      <c r="L167" s="232"/>
      <c r="M167" s="233" t="s">
        <v>21</v>
      </c>
      <c r="N167" s="234" t="s">
        <v>47</v>
      </c>
      <c r="O167" s="39"/>
      <c r="P167" s="200">
        <f>O167*H167</f>
        <v>0</v>
      </c>
      <c r="Q167" s="200">
        <v>6.76</v>
      </c>
      <c r="R167" s="200">
        <f>Q167*H167</f>
        <v>6.76</v>
      </c>
      <c r="S167" s="200">
        <v>0</v>
      </c>
      <c r="T167" s="201">
        <f>S167*H167</f>
        <v>0</v>
      </c>
      <c r="AR167" s="21" t="s">
        <v>192</v>
      </c>
      <c r="AT167" s="21" t="s">
        <v>444</v>
      </c>
      <c r="AU167" s="21" t="s">
        <v>86</v>
      </c>
      <c r="AY167" s="21" t="s">
        <v>145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21" t="s">
        <v>84</v>
      </c>
      <c r="BK167" s="202">
        <f>ROUND(I167*H167,2)</f>
        <v>0</v>
      </c>
      <c r="BL167" s="21" t="s">
        <v>152</v>
      </c>
      <c r="BM167" s="21" t="s">
        <v>881</v>
      </c>
    </row>
    <row r="168" spans="2:65" s="1" customFormat="1" ht="24">
      <c r="B168" s="38"/>
      <c r="C168" s="60"/>
      <c r="D168" s="203" t="s">
        <v>154</v>
      </c>
      <c r="E168" s="60"/>
      <c r="F168" s="204" t="s">
        <v>882</v>
      </c>
      <c r="G168" s="60"/>
      <c r="H168" s="60"/>
      <c r="I168" s="161"/>
      <c r="J168" s="60"/>
      <c r="K168" s="60"/>
      <c r="L168" s="58"/>
      <c r="M168" s="205"/>
      <c r="N168" s="39"/>
      <c r="O168" s="39"/>
      <c r="P168" s="39"/>
      <c r="Q168" s="39"/>
      <c r="R168" s="39"/>
      <c r="S168" s="39"/>
      <c r="T168" s="75"/>
      <c r="AT168" s="21" t="s">
        <v>154</v>
      </c>
      <c r="AU168" s="21" t="s">
        <v>86</v>
      </c>
    </row>
    <row r="169" spans="2:65" s="11" customFormat="1">
      <c r="B169" s="206"/>
      <c r="C169" s="207"/>
      <c r="D169" s="203" t="s">
        <v>156</v>
      </c>
      <c r="E169" s="218" t="s">
        <v>21</v>
      </c>
      <c r="F169" s="219" t="s">
        <v>84</v>
      </c>
      <c r="G169" s="207"/>
      <c r="H169" s="220">
        <v>1</v>
      </c>
      <c r="I169" s="212"/>
      <c r="J169" s="207"/>
      <c r="K169" s="207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156</v>
      </c>
      <c r="AU169" s="217" t="s">
        <v>86</v>
      </c>
      <c r="AV169" s="11" t="s">
        <v>86</v>
      </c>
      <c r="AW169" s="11" t="s">
        <v>39</v>
      </c>
      <c r="AX169" s="11" t="s">
        <v>84</v>
      </c>
      <c r="AY169" s="217" t="s">
        <v>145</v>
      </c>
    </row>
    <row r="170" spans="2:65" s="10" customFormat="1" ht="29.85" customHeight="1">
      <c r="B170" s="174"/>
      <c r="C170" s="175"/>
      <c r="D170" s="188" t="s">
        <v>75</v>
      </c>
      <c r="E170" s="189" t="s">
        <v>152</v>
      </c>
      <c r="F170" s="189" t="s">
        <v>883</v>
      </c>
      <c r="G170" s="175"/>
      <c r="H170" s="175"/>
      <c r="I170" s="178"/>
      <c r="J170" s="190">
        <f>BK170</f>
        <v>0</v>
      </c>
      <c r="K170" s="175"/>
      <c r="L170" s="180"/>
      <c r="M170" s="181"/>
      <c r="N170" s="182"/>
      <c r="O170" s="182"/>
      <c r="P170" s="183">
        <f>SUM(P171:P173)</f>
        <v>0</v>
      </c>
      <c r="Q170" s="182"/>
      <c r="R170" s="183">
        <f>SUM(R171:R173)</f>
        <v>0</v>
      </c>
      <c r="S170" s="182"/>
      <c r="T170" s="184">
        <f>SUM(T171:T173)</f>
        <v>0</v>
      </c>
      <c r="AR170" s="185" t="s">
        <v>84</v>
      </c>
      <c r="AT170" s="186" t="s">
        <v>75</v>
      </c>
      <c r="AU170" s="186" t="s">
        <v>84</v>
      </c>
      <c r="AY170" s="185" t="s">
        <v>145</v>
      </c>
      <c r="BK170" s="187">
        <f>SUM(BK171:BK173)</f>
        <v>0</v>
      </c>
    </row>
    <row r="171" spans="2:65" s="1" customFormat="1" ht="22.5" customHeight="1">
      <c r="B171" s="38"/>
      <c r="C171" s="191" t="s">
        <v>305</v>
      </c>
      <c r="D171" s="191" t="s">
        <v>147</v>
      </c>
      <c r="E171" s="192" t="s">
        <v>884</v>
      </c>
      <c r="F171" s="193" t="s">
        <v>885</v>
      </c>
      <c r="G171" s="194" t="s">
        <v>188</v>
      </c>
      <c r="H171" s="195">
        <v>5.0339999999999998</v>
      </c>
      <c r="I171" s="196"/>
      <c r="J171" s="197">
        <f>ROUND(I171*H171,2)</f>
        <v>0</v>
      </c>
      <c r="K171" s="193" t="s">
        <v>151</v>
      </c>
      <c r="L171" s="58"/>
      <c r="M171" s="198" t="s">
        <v>21</v>
      </c>
      <c r="N171" s="199" t="s">
        <v>47</v>
      </c>
      <c r="O171" s="39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AR171" s="21" t="s">
        <v>152</v>
      </c>
      <c r="AT171" s="21" t="s">
        <v>147</v>
      </c>
      <c r="AU171" s="21" t="s">
        <v>86</v>
      </c>
      <c r="AY171" s="21" t="s">
        <v>145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1" t="s">
        <v>84</v>
      </c>
      <c r="BK171" s="202">
        <f>ROUND(I171*H171,2)</f>
        <v>0</v>
      </c>
      <c r="BL171" s="21" t="s">
        <v>152</v>
      </c>
      <c r="BM171" s="21" t="s">
        <v>886</v>
      </c>
    </row>
    <row r="172" spans="2:65" s="1" customFormat="1" ht="24">
      <c r="B172" s="38"/>
      <c r="C172" s="60"/>
      <c r="D172" s="203" t="s">
        <v>154</v>
      </c>
      <c r="E172" s="60"/>
      <c r="F172" s="204" t="s">
        <v>887</v>
      </c>
      <c r="G172" s="60"/>
      <c r="H172" s="60"/>
      <c r="I172" s="161"/>
      <c r="J172" s="60"/>
      <c r="K172" s="60"/>
      <c r="L172" s="58"/>
      <c r="M172" s="205"/>
      <c r="N172" s="39"/>
      <c r="O172" s="39"/>
      <c r="P172" s="39"/>
      <c r="Q172" s="39"/>
      <c r="R172" s="39"/>
      <c r="S172" s="39"/>
      <c r="T172" s="75"/>
      <c r="AT172" s="21" t="s">
        <v>154</v>
      </c>
      <c r="AU172" s="21" t="s">
        <v>86</v>
      </c>
    </row>
    <row r="173" spans="2:65" s="11" customFormat="1">
      <c r="B173" s="206"/>
      <c r="C173" s="207"/>
      <c r="D173" s="203" t="s">
        <v>156</v>
      </c>
      <c r="E173" s="218" t="s">
        <v>770</v>
      </c>
      <c r="F173" s="219" t="s">
        <v>888</v>
      </c>
      <c r="G173" s="207"/>
      <c r="H173" s="220">
        <v>5.0339999999999998</v>
      </c>
      <c r="I173" s="212"/>
      <c r="J173" s="207"/>
      <c r="K173" s="207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156</v>
      </c>
      <c r="AU173" s="217" t="s">
        <v>86</v>
      </c>
      <c r="AV173" s="11" t="s">
        <v>86</v>
      </c>
      <c r="AW173" s="11" t="s">
        <v>39</v>
      </c>
      <c r="AX173" s="11" t="s">
        <v>84</v>
      </c>
      <c r="AY173" s="217" t="s">
        <v>145</v>
      </c>
    </row>
    <row r="174" spans="2:65" s="10" customFormat="1" ht="29.85" customHeight="1">
      <c r="B174" s="174"/>
      <c r="C174" s="175"/>
      <c r="D174" s="188" t="s">
        <v>75</v>
      </c>
      <c r="E174" s="189" t="s">
        <v>172</v>
      </c>
      <c r="F174" s="189" t="s">
        <v>495</v>
      </c>
      <c r="G174" s="175"/>
      <c r="H174" s="175"/>
      <c r="I174" s="178"/>
      <c r="J174" s="190">
        <f>BK174</f>
        <v>0</v>
      </c>
      <c r="K174" s="175"/>
      <c r="L174" s="180"/>
      <c r="M174" s="181"/>
      <c r="N174" s="182"/>
      <c r="O174" s="182"/>
      <c r="P174" s="183">
        <f>SUM(P175:P177)</f>
        <v>0</v>
      </c>
      <c r="Q174" s="182"/>
      <c r="R174" s="183">
        <f>SUM(R175:R177)</f>
        <v>0</v>
      </c>
      <c r="S174" s="182"/>
      <c r="T174" s="184">
        <f>SUM(T175:T177)</f>
        <v>0</v>
      </c>
      <c r="AR174" s="185" t="s">
        <v>84</v>
      </c>
      <c r="AT174" s="186" t="s">
        <v>75</v>
      </c>
      <c r="AU174" s="186" t="s">
        <v>84</v>
      </c>
      <c r="AY174" s="185" t="s">
        <v>145</v>
      </c>
      <c r="BK174" s="187">
        <f>SUM(BK175:BK177)</f>
        <v>0</v>
      </c>
    </row>
    <row r="175" spans="2:65" s="1" customFormat="1" ht="22.5" customHeight="1">
      <c r="B175" s="38"/>
      <c r="C175" s="191" t="s">
        <v>313</v>
      </c>
      <c r="D175" s="191" t="s">
        <v>147</v>
      </c>
      <c r="E175" s="192" t="s">
        <v>889</v>
      </c>
      <c r="F175" s="193" t="s">
        <v>890</v>
      </c>
      <c r="G175" s="194" t="s">
        <v>168</v>
      </c>
      <c r="H175" s="195">
        <v>12.25</v>
      </c>
      <c r="I175" s="196"/>
      <c r="J175" s="197">
        <f>ROUND(I175*H175,2)</f>
        <v>0</v>
      </c>
      <c r="K175" s="193" t="s">
        <v>151</v>
      </c>
      <c r="L175" s="58"/>
      <c r="M175" s="198" t="s">
        <v>21</v>
      </c>
      <c r="N175" s="199" t="s">
        <v>47</v>
      </c>
      <c r="O175" s="39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AR175" s="21" t="s">
        <v>152</v>
      </c>
      <c r="AT175" s="21" t="s">
        <v>147</v>
      </c>
      <c r="AU175" s="21" t="s">
        <v>86</v>
      </c>
      <c r="AY175" s="21" t="s">
        <v>145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21" t="s">
        <v>84</v>
      </c>
      <c r="BK175" s="202">
        <f>ROUND(I175*H175,2)</f>
        <v>0</v>
      </c>
      <c r="BL175" s="21" t="s">
        <v>152</v>
      </c>
      <c r="BM175" s="21" t="s">
        <v>891</v>
      </c>
    </row>
    <row r="176" spans="2:65" s="1" customFormat="1" ht="24">
      <c r="B176" s="38"/>
      <c r="C176" s="60"/>
      <c r="D176" s="203" t="s">
        <v>154</v>
      </c>
      <c r="E176" s="60"/>
      <c r="F176" s="204" t="s">
        <v>892</v>
      </c>
      <c r="G176" s="60"/>
      <c r="H176" s="60"/>
      <c r="I176" s="161"/>
      <c r="J176" s="60"/>
      <c r="K176" s="60"/>
      <c r="L176" s="58"/>
      <c r="M176" s="205"/>
      <c r="N176" s="39"/>
      <c r="O176" s="39"/>
      <c r="P176" s="39"/>
      <c r="Q176" s="39"/>
      <c r="R176" s="39"/>
      <c r="S176" s="39"/>
      <c r="T176" s="75"/>
      <c r="AT176" s="21" t="s">
        <v>154</v>
      </c>
      <c r="AU176" s="21" t="s">
        <v>86</v>
      </c>
    </row>
    <row r="177" spans="2:65" s="11" customFormat="1">
      <c r="B177" s="206"/>
      <c r="C177" s="207"/>
      <c r="D177" s="203" t="s">
        <v>156</v>
      </c>
      <c r="E177" s="218" t="s">
        <v>775</v>
      </c>
      <c r="F177" s="219" t="s">
        <v>893</v>
      </c>
      <c r="G177" s="207"/>
      <c r="H177" s="220">
        <v>12.25</v>
      </c>
      <c r="I177" s="212"/>
      <c r="J177" s="207"/>
      <c r="K177" s="207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156</v>
      </c>
      <c r="AU177" s="217" t="s">
        <v>86</v>
      </c>
      <c r="AV177" s="11" t="s">
        <v>86</v>
      </c>
      <c r="AW177" s="11" t="s">
        <v>39</v>
      </c>
      <c r="AX177" s="11" t="s">
        <v>84</v>
      </c>
      <c r="AY177" s="217" t="s">
        <v>145</v>
      </c>
    </row>
    <row r="178" spans="2:65" s="10" customFormat="1" ht="29.85" customHeight="1">
      <c r="B178" s="174"/>
      <c r="C178" s="175"/>
      <c r="D178" s="188" t="s">
        <v>75</v>
      </c>
      <c r="E178" s="189" t="s">
        <v>192</v>
      </c>
      <c r="F178" s="189" t="s">
        <v>894</v>
      </c>
      <c r="G178" s="175"/>
      <c r="H178" s="175"/>
      <c r="I178" s="178"/>
      <c r="J178" s="190">
        <f>BK178</f>
        <v>0</v>
      </c>
      <c r="K178" s="175"/>
      <c r="L178" s="180"/>
      <c r="M178" s="181"/>
      <c r="N178" s="182"/>
      <c r="O178" s="182"/>
      <c r="P178" s="183">
        <f>SUM(P179:P290)</f>
        <v>0</v>
      </c>
      <c r="Q178" s="182"/>
      <c r="R178" s="183">
        <f>SUM(R179:R290)</f>
        <v>69.165300500000001</v>
      </c>
      <c r="S178" s="182"/>
      <c r="T178" s="184">
        <f>SUM(T179:T290)</f>
        <v>0</v>
      </c>
      <c r="AR178" s="185" t="s">
        <v>84</v>
      </c>
      <c r="AT178" s="186" t="s">
        <v>75</v>
      </c>
      <c r="AU178" s="186" t="s">
        <v>84</v>
      </c>
      <c r="AY178" s="185" t="s">
        <v>145</v>
      </c>
      <c r="BK178" s="187">
        <f>SUM(BK179:BK290)</f>
        <v>0</v>
      </c>
    </row>
    <row r="179" spans="2:65" s="1" customFormat="1" ht="22.5" customHeight="1">
      <c r="B179" s="38"/>
      <c r="C179" s="191" t="s">
        <v>318</v>
      </c>
      <c r="D179" s="191" t="s">
        <v>147</v>
      </c>
      <c r="E179" s="192" t="s">
        <v>895</v>
      </c>
      <c r="F179" s="193" t="s">
        <v>896</v>
      </c>
      <c r="G179" s="194" t="s">
        <v>175</v>
      </c>
      <c r="H179" s="195">
        <v>35.4</v>
      </c>
      <c r="I179" s="196"/>
      <c r="J179" s="197">
        <f>ROUND(I179*H179,2)</f>
        <v>0</v>
      </c>
      <c r="K179" s="193" t="s">
        <v>151</v>
      </c>
      <c r="L179" s="58"/>
      <c r="M179" s="198" t="s">
        <v>21</v>
      </c>
      <c r="N179" s="199" t="s">
        <v>47</v>
      </c>
      <c r="O179" s="39"/>
      <c r="P179" s="200">
        <f>O179*H179</f>
        <v>0</v>
      </c>
      <c r="Q179" s="200">
        <v>6.6E-4</v>
      </c>
      <c r="R179" s="200">
        <f>Q179*H179</f>
        <v>2.3363999999999999E-2</v>
      </c>
      <c r="S179" s="200">
        <v>0</v>
      </c>
      <c r="T179" s="201">
        <f>S179*H179</f>
        <v>0</v>
      </c>
      <c r="AR179" s="21" t="s">
        <v>152</v>
      </c>
      <c r="AT179" s="21" t="s">
        <v>147</v>
      </c>
      <c r="AU179" s="21" t="s">
        <v>86</v>
      </c>
      <c r="AY179" s="21" t="s">
        <v>145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21" t="s">
        <v>84</v>
      </c>
      <c r="BK179" s="202">
        <f>ROUND(I179*H179,2)</f>
        <v>0</v>
      </c>
      <c r="BL179" s="21" t="s">
        <v>152</v>
      </c>
      <c r="BM179" s="21" t="s">
        <v>897</v>
      </c>
    </row>
    <row r="180" spans="2:65" s="1" customFormat="1" ht="24">
      <c r="B180" s="38"/>
      <c r="C180" s="60"/>
      <c r="D180" s="203" t="s">
        <v>154</v>
      </c>
      <c r="E180" s="60"/>
      <c r="F180" s="204" t="s">
        <v>898</v>
      </c>
      <c r="G180" s="60"/>
      <c r="H180" s="60"/>
      <c r="I180" s="161"/>
      <c r="J180" s="60"/>
      <c r="K180" s="60"/>
      <c r="L180" s="58"/>
      <c r="M180" s="205"/>
      <c r="N180" s="39"/>
      <c r="O180" s="39"/>
      <c r="P180" s="39"/>
      <c r="Q180" s="39"/>
      <c r="R180" s="39"/>
      <c r="S180" s="39"/>
      <c r="T180" s="75"/>
      <c r="AT180" s="21" t="s">
        <v>154</v>
      </c>
      <c r="AU180" s="21" t="s">
        <v>86</v>
      </c>
    </row>
    <row r="181" spans="2:65" s="11" customFormat="1">
      <c r="B181" s="206"/>
      <c r="C181" s="207"/>
      <c r="D181" s="208" t="s">
        <v>156</v>
      </c>
      <c r="E181" s="209" t="s">
        <v>785</v>
      </c>
      <c r="F181" s="210" t="s">
        <v>899</v>
      </c>
      <c r="G181" s="207"/>
      <c r="H181" s="211">
        <v>35.4</v>
      </c>
      <c r="I181" s="212"/>
      <c r="J181" s="207"/>
      <c r="K181" s="207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156</v>
      </c>
      <c r="AU181" s="217" t="s">
        <v>86</v>
      </c>
      <c r="AV181" s="11" t="s">
        <v>86</v>
      </c>
      <c r="AW181" s="11" t="s">
        <v>39</v>
      </c>
      <c r="AX181" s="11" t="s">
        <v>84</v>
      </c>
      <c r="AY181" s="217" t="s">
        <v>145</v>
      </c>
    </row>
    <row r="182" spans="2:65" s="1" customFormat="1" ht="22.5" customHeight="1">
      <c r="B182" s="38"/>
      <c r="C182" s="191" t="s">
        <v>327</v>
      </c>
      <c r="D182" s="191" t="s">
        <v>147</v>
      </c>
      <c r="E182" s="192" t="s">
        <v>900</v>
      </c>
      <c r="F182" s="193" t="s">
        <v>901</v>
      </c>
      <c r="G182" s="194" t="s">
        <v>175</v>
      </c>
      <c r="H182" s="195">
        <v>5</v>
      </c>
      <c r="I182" s="196"/>
      <c r="J182" s="197">
        <f>ROUND(I182*H182,2)</f>
        <v>0</v>
      </c>
      <c r="K182" s="193" t="s">
        <v>151</v>
      </c>
      <c r="L182" s="58"/>
      <c r="M182" s="198" t="s">
        <v>21</v>
      </c>
      <c r="N182" s="199" t="s">
        <v>47</v>
      </c>
      <c r="O182" s="39"/>
      <c r="P182" s="200">
        <f>O182*H182</f>
        <v>0</v>
      </c>
      <c r="Q182" s="200">
        <v>9.3000000000000005E-4</v>
      </c>
      <c r="R182" s="200">
        <f>Q182*H182</f>
        <v>4.6500000000000005E-3</v>
      </c>
      <c r="S182" s="200">
        <v>0</v>
      </c>
      <c r="T182" s="201">
        <f>S182*H182</f>
        <v>0</v>
      </c>
      <c r="AR182" s="21" t="s">
        <v>152</v>
      </c>
      <c r="AT182" s="21" t="s">
        <v>147</v>
      </c>
      <c r="AU182" s="21" t="s">
        <v>86</v>
      </c>
      <c r="AY182" s="21" t="s">
        <v>145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21" t="s">
        <v>84</v>
      </c>
      <c r="BK182" s="202">
        <f>ROUND(I182*H182,2)</f>
        <v>0</v>
      </c>
      <c r="BL182" s="21" t="s">
        <v>152</v>
      </c>
      <c r="BM182" s="21" t="s">
        <v>902</v>
      </c>
    </row>
    <row r="183" spans="2:65" s="1" customFormat="1" ht="24">
      <c r="B183" s="38"/>
      <c r="C183" s="60"/>
      <c r="D183" s="203" t="s">
        <v>154</v>
      </c>
      <c r="E183" s="60"/>
      <c r="F183" s="204" t="s">
        <v>903</v>
      </c>
      <c r="G183" s="60"/>
      <c r="H183" s="60"/>
      <c r="I183" s="161"/>
      <c r="J183" s="60"/>
      <c r="K183" s="60"/>
      <c r="L183" s="58"/>
      <c r="M183" s="205"/>
      <c r="N183" s="39"/>
      <c r="O183" s="39"/>
      <c r="P183" s="39"/>
      <c r="Q183" s="39"/>
      <c r="R183" s="39"/>
      <c r="S183" s="39"/>
      <c r="T183" s="75"/>
      <c r="AT183" s="21" t="s">
        <v>154</v>
      </c>
      <c r="AU183" s="21" t="s">
        <v>86</v>
      </c>
    </row>
    <row r="184" spans="2:65" s="11" customFormat="1">
      <c r="B184" s="206"/>
      <c r="C184" s="207"/>
      <c r="D184" s="208" t="s">
        <v>156</v>
      </c>
      <c r="E184" s="209" t="s">
        <v>784</v>
      </c>
      <c r="F184" s="210" t="s">
        <v>904</v>
      </c>
      <c r="G184" s="207"/>
      <c r="H184" s="211">
        <v>5</v>
      </c>
      <c r="I184" s="212"/>
      <c r="J184" s="207"/>
      <c r="K184" s="207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156</v>
      </c>
      <c r="AU184" s="217" t="s">
        <v>86</v>
      </c>
      <c r="AV184" s="11" t="s">
        <v>86</v>
      </c>
      <c r="AW184" s="11" t="s">
        <v>39</v>
      </c>
      <c r="AX184" s="11" t="s">
        <v>84</v>
      </c>
      <c r="AY184" s="217" t="s">
        <v>145</v>
      </c>
    </row>
    <row r="185" spans="2:65" s="1" customFormat="1" ht="22.5" customHeight="1">
      <c r="B185" s="38"/>
      <c r="C185" s="191" t="s">
        <v>336</v>
      </c>
      <c r="D185" s="191" t="s">
        <v>147</v>
      </c>
      <c r="E185" s="192" t="s">
        <v>905</v>
      </c>
      <c r="F185" s="193" t="s">
        <v>906</v>
      </c>
      <c r="G185" s="194" t="s">
        <v>175</v>
      </c>
      <c r="H185" s="195">
        <v>70.25</v>
      </c>
      <c r="I185" s="196"/>
      <c r="J185" s="197">
        <f>ROUND(I185*H185,2)</f>
        <v>0</v>
      </c>
      <c r="K185" s="193" t="s">
        <v>151</v>
      </c>
      <c r="L185" s="58"/>
      <c r="M185" s="198" t="s">
        <v>21</v>
      </c>
      <c r="N185" s="199" t="s">
        <v>47</v>
      </c>
      <c r="O185" s="39"/>
      <c r="P185" s="200">
        <f>O185*H185</f>
        <v>0</v>
      </c>
      <c r="Q185" s="200">
        <v>1.5900000000000001E-3</v>
      </c>
      <c r="R185" s="200">
        <f>Q185*H185</f>
        <v>0.11169750000000001</v>
      </c>
      <c r="S185" s="200">
        <v>0</v>
      </c>
      <c r="T185" s="201">
        <f>S185*H185</f>
        <v>0</v>
      </c>
      <c r="AR185" s="21" t="s">
        <v>152</v>
      </c>
      <c r="AT185" s="21" t="s">
        <v>147</v>
      </c>
      <c r="AU185" s="21" t="s">
        <v>86</v>
      </c>
      <c r="AY185" s="21" t="s">
        <v>145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21" t="s">
        <v>84</v>
      </c>
      <c r="BK185" s="202">
        <f>ROUND(I185*H185,2)</f>
        <v>0</v>
      </c>
      <c r="BL185" s="21" t="s">
        <v>152</v>
      </c>
      <c r="BM185" s="21" t="s">
        <v>907</v>
      </c>
    </row>
    <row r="186" spans="2:65" s="1" customFormat="1" ht="24">
      <c r="B186" s="38"/>
      <c r="C186" s="60"/>
      <c r="D186" s="203" t="s">
        <v>154</v>
      </c>
      <c r="E186" s="60"/>
      <c r="F186" s="204" t="s">
        <v>908</v>
      </c>
      <c r="G186" s="60"/>
      <c r="H186" s="60"/>
      <c r="I186" s="161"/>
      <c r="J186" s="60"/>
      <c r="K186" s="60"/>
      <c r="L186" s="58"/>
      <c r="M186" s="205"/>
      <c r="N186" s="39"/>
      <c r="O186" s="39"/>
      <c r="P186" s="39"/>
      <c r="Q186" s="39"/>
      <c r="R186" s="39"/>
      <c r="S186" s="39"/>
      <c r="T186" s="75"/>
      <c r="AT186" s="21" t="s">
        <v>154</v>
      </c>
      <c r="AU186" s="21" t="s">
        <v>86</v>
      </c>
    </row>
    <row r="187" spans="2:65" s="11" customFormat="1">
      <c r="B187" s="206"/>
      <c r="C187" s="207"/>
      <c r="D187" s="208" t="s">
        <v>156</v>
      </c>
      <c r="E187" s="209" t="s">
        <v>780</v>
      </c>
      <c r="F187" s="210" t="s">
        <v>909</v>
      </c>
      <c r="G187" s="207"/>
      <c r="H187" s="211">
        <v>70.25</v>
      </c>
      <c r="I187" s="212"/>
      <c r="J187" s="207"/>
      <c r="K187" s="207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156</v>
      </c>
      <c r="AU187" s="217" t="s">
        <v>86</v>
      </c>
      <c r="AV187" s="11" t="s">
        <v>86</v>
      </c>
      <c r="AW187" s="11" t="s">
        <v>39</v>
      </c>
      <c r="AX187" s="11" t="s">
        <v>84</v>
      </c>
      <c r="AY187" s="217" t="s">
        <v>145</v>
      </c>
    </row>
    <row r="188" spans="2:65" s="1" customFormat="1" ht="22.5" customHeight="1">
      <c r="B188" s="38"/>
      <c r="C188" s="191" t="s">
        <v>547</v>
      </c>
      <c r="D188" s="191" t="s">
        <v>147</v>
      </c>
      <c r="E188" s="192" t="s">
        <v>910</v>
      </c>
      <c r="F188" s="193" t="s">
        <v>911</v>
      </c>
      <c r="G188" s="194" t="s">
        <v>175</v>
      </c>
      <c r="H188" s="195">
        <v>9.1</v>
      </c>
      <c r="I188" s="196"/>
      <c r="J188" s="197">
        <f>ROUND(I188*H188,2)</f>
        <v>0</v>
      </c>
      <c r="K188" s="193" t="s">
        <v>151</v>
      </c>
      <c r="L188" s="58"/>
      <c r="M188" s="198" t="s">
        <v>21</v>
      </c>
      <c r="N188" s="199" t="s">
        <v>47</v>
      </c>
      <c r="O188" s="39"/>
      <c r="P188" s="200">
        <f>O188*H188</f>
        <v>0</v>
      </c>
      <c r="Q188" s="200">
        <v>2.49E-3</v>
      </c>
      <c r="R188" s="200">
        <f>Q188*H188</f>
        <v>2.2658999999999999E-2</v>
      </c>
      <c r="S188" s="200">
        <v>0</v>
      </c>
      <c r="T188" s="201">
        <f>S188*H188</f>
        <v>0</v>
      </c>
      <c r="AR188" s="21" t="s">
        <v>152</v>
      </c>
      <c r="AT188" s="21" t="s">
        <v>147</v>
      </c>
      <c r="AU188" s="21" t="s">
        <v>86</v>
      </c>
      <c r="AY188" s="21" t="s">
        <v>145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21" t="s">
        <v>84</v>
      </c>
      <c r="BK188" s="202">
        <f>ROUND(I188*H188,2)</f>
        <v>0</v>
      </c>
      <c r="BL188" s="21" t="s">
        <v>152</v>
      </c>
      <c r="BM188" s="21" t="s">
        <v>912</v>
      </c>
    </row>
    <row r="189" spans="2:65" s="1" customFormat="1" ht="24">
      <c r="B189" s="38"/>
      <c r="C189" s="60"/>
      <c r="D189" s="203" t="s">
        <v>154</v>
      </c>
      <c r="E189" s="60"/>
      <c r="F189" s="204" t="s">
        <v>913</v>
      </c>
      <c r="G189" s="60"/>
      <c r="H189" s="60"/>
      <c r="I189" s="161"/>
      <c r="J189" s="60"/>
      <c r="K189" s="60"/>
      <c r="L189" s="58"/>
      <c r="M189" s="205"/>
      <c r="N189" s="39"/>
      <c r="O189" s="39"/>
      <c r="P189" s="39"/>
      <c r="Q189" s="39"/>
      <c r="R189" s="39"/>
      <c r="S189" s="39"/>
      <c r="T189" s="75"/>
      <c r="AT189" s="21" t="s">
        <v>154</v>
      </c>
      <c r="AU189" s="21" t="s">
        <v>86</v>
      </c>
    </row>
    <row r="190" spans="2:65" s="11" customFormat="1">
      <c r="B190" s="206"/>
      <c r="C190" s="207"/>
      <c r="D190" s="208" t="s">
        <v>156</v>
      </c>
      <c r="E190" s="209" t="s">
        <v>782</v>
      </c>
      <c r="F190" s="210" t="s">
        <v>783</v>
      </c>
      <c r="G190" s="207"/>
      <c r="H190" s="211">
        <v>9.1</v>
      </c>
      <c r="I190" s="212"/>
      <c r="J190" s="207"/>
      <c r="K190" s="207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156</v>
      </c>
      <c r="AU190" s="217" t="s">
        <v>86</v>
      </c>
      <c r="AV190" s="11" t="s">
        <v>86</v>
      </c>
      <c r="AW190" s="11" t="s">
        <v>39</v>
      </c>
      <c r="AX190" s="11" t="s">
        <v>84</v>
      </c>
      <c r="AY190" s="217" t="s">
        <v>145</v>
      </c>
    </row>
    <row r="191" spans="2:65" s="1" customFormat="1" ht="31.5" customHeight="1">
      <c r="B191" s="38"/>
      <c r="C191" s="191" t="s">
        <v>553</v>
      </c>
      <c r="D191" s="191" t="s">
        <v>147</v>
      </c>
      <c r="E191" s="192" t="s">
        <v>914</v>
      </c>
      <c r="F191" s="193" t="s">
        <v>915</v>
      </c>
      <c r="G191" s="194" t="s">
        <v>150</v>
      </c>
      <c r="H191" s="195">
        <v>6</v>
      </c>
      <c r="I191" s="196"/>
      <c r="J191" s="197">
        <f>ROUND(I191*H191,2)</f>
        <v>0</v>
      </c>
      <c r="K191" s="193" t="s">
        <v>151</v>
      </c>
      <c r="L191" s="58"/>
      <c r="M191" s="198" t="s">
        <v>21</v>
      </c>
      <c r="N191" s="199" t="s">
        <v>47</v>
      </c>
      <c r="O191" s="39"/>
      <c r="P191" s="200">
        <f>O191*H191</f>
        <v>0</v>
      </c>
      <c r="Q191" s="200">
        <v>0</v>
      </c>
      <c r="R191" s="200">
        <f>Q191*H191</f>
        <v>0</v>
      </c>
      <c r="S191" s="200">
        <v>0</v>
      </c>
      <c r="T191" s="201">
        <f>S191*H191</f>
        <v>0</v>
      </c>
      <c r="AR191" s="21" t="s">
        <v>152</v>
      </c>
      <c r="AT191" s="21" t="s">
        <v>147</v>
      </c>
      <c r="AU191" s="21" t="s">
        <v>86</v>
      </c>
      <c r="AY191" s="21" t="s">
        <v>145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21" t="s">
        <v>84</v>
      </c>
      <c r="BK191" s="202">
        <f>ROUND(I191*H191,2)</f>
        <v>0</v>
      </c>
      <c r="BL191" s="21" t="s">
        <v>152</v>
      </c>
      <c r="BM191" s="21" t="s">
        <v>916</v>
      </c>
    </row>
    <row r="192" spans="2:65" s="1" customFormat="1" ht="24">
      <c r="B192" s="38"/>
      <c r="C192" s="60"/>
      <c r="D192" s="203" t="s">
        <v>154</v>
      </c>
      <c r="E192" s="60"/>
      <c r="F192" s="204" t="s">
        <v>917</v>
      </c>
      <c r="G192" s="60"/>
      <c r="H192" s="60"/>
      <c r="I192" s="161"/>
      <c r="J192" s="60"/>
      <c r="K192" s="60"/>
      <c r="L192" s="58"/>
      <c r="M192" s="205"/>
      <c r="N192" s="39"/>
      <c r="O192" s="39"/>
      <c r="P192" s="39"/>
      <c r="Q192" s="39"/>
      <c r="R192" s="39"/>
      <c r="S192" s="39"/>
      <c r="T192" s="75"/>
      <c r="AT192" s="21" t="s">
        <v>154</v>
      </c>
      <c r="AU192" s="21" t="s">
        <v>86</v>
      </c>
    </row>
    <row r="193" spans="2:65" s="11" customFormat="1">
      <c r="B193" s="206"/>
      <c r="C193" s="207"/>
      <c r="D193" s="208" t="s">
        <v>156</v>
      </c>
      <c r="E193" s="209" t="s">
        <v>21</v>
      </c>
      <c r="F193" s="210" t="s">
        <v>918</v>
      </c>
      <c r="G193" s="207"/>
      <c r="H193" s="211">
        <v>6</v>
      </c>
      <c r="I193" s="212"/>
      <c r="J193" s="207"/>
      <c r="K193" s="207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156</v>
      </c>
      <c r="AU193" s="217" t="s">
        <v>86</v>
      </c>
      <c r="AV193" s="11" t="s">
        <v>86</v>
      </c>
      <c r="AW193" s="11" t="s">
        <v>39</v>
      </c>
      <c r="AX193" s="11" t="s">
        <v>84</v>
      </c>
      <c r="AY193" s="217" t="s">
        <v>145</v>
      </c>
    </row>
    <row r="194" spans="2:65" s="1" customFormat="1" ht="22.5" customHeight="1">
      <c r="B194" s="38"/>
      <c r="C194" s="225" t="s">
        <v>558</v>
      </c>
      <c r="D194" s="225" t="s">
        <v>444</v>
      </c>
      <c r="E194" s="226" t="s">
        <v>919</v>
      </c>
      <c r="F194" s="227" t="s">
        <v>920</v>
      </c>
      <c r="G194" s="228" t="s">
        <v>150</v>
      </c>
      <c r="H194" s="229">
        <v>4</v>
      </c>
      <c r="I194" s="230"/>
      <c r="J194" s="231">
        <f>ROUND(I194*H194,2)</f>
        <v>0</v>
      </c>
      <c r="K194" s="227" t="s">
        <v>151</v>
      </c>
      <c r="L194" s="232"/>
      <c r="M194" s="233" t="s">
        <v>21</v>
      </c>
      <c r="N194" s="234" t="s">
        <v>47</v>
      </c>
      <c r="O194" s="39"/>
      <c r="P194" s="200">
        <f>O194*H194</f>
        <v>0</v>
      </c>
      <c r="Q194" s="200">
        <v>6.4999999999999997E-4</v>
      </c>
      <c r="R194" s="200">
        <f>Q194*H194</f>
        <v>2.5999999999999999E-3</v>
      </c>
      <c r="S194" s="200">
        <v>0</v>
      </c>
      <c r="T194" s="201">
        <f>S194*H194</f>
        <v>0</v>
      </c>
      <c r="AR194" s="21" t="s">
        <v>192</v>
      </c>
      <c r="AT194" s="21" t="s">
        <v>444</v>
      </c>
      <c r="AU194" s="21" t="s">
        <v>86</v>
      </c>
      <c r="AY194" s="21" t="s">
        <v>145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21" t="s">
        <v>84</v>
      </c>
      <c r="BK194" s="202">
        <f>ROUND(I194*H194,2)</f>
        <v>0</v>
      </c>
      <c r="BL194" s="21" t="s">
        <v>152</v>
      </c>
      <c r="BM194" s="21" t="s">
        <v>921</v>
      </c>
    </row>
    <row r="195" spans="2:65" s="1" customFormat="1">
      <c r="B195" s="38"/>
      <c r="C195" s="60"/>
      <c r="D195" s="203" t="s">
        <v>154</v>
      </c>
      <c r="E195" s="60"/>
      <c r="F195" s="204" t="s">
        <v>922</v>
      </c>
      <c r="G195" s="60"/>
      <c r="H195" s="60"/>
      <c r="I195" s="161"/>
      <c r="J195" s="60"/>
      <c r="K195" s="60"/>
      <c r="L195" s="58"/>
      <c r="M195" s="205"/>
      <c r="N195" s="39"/>
      <c r="O195" s="39"/>
      <c r="P195" s="39"/>
      <c r="Q195" s="39"/>
      <c r="R195" s="39"/>
      <c r="S195" s="39"/>
      <c r="T195" s="75"/>
      <c r="AT195" s="21" t="s">
        <v>154</v>
      </c>
      <c r="AU195" s="21" t="s">
        <v>86</v>
      </c>
    </row>
    <row r="196" spans="2:65" s="11" customFormat="1">
      <c r="B196" s="206"/>
      <c r="C196" s="207"/>
      <c r="D196" s="208" t="s">
        <v>156</v>
      </c>
      <c r="E196" s="209" t="s">
        <v>21</v>
      </c>
      <c r="F196" s="210" t="s">
        <v>923</v>
      </c>
      <c r="G196" s="207"/>
      <c r="H196" s="211">
        <v>4</v>
      </c>
      <c r="I196" s="212"/>
      <c r="J196" s="207"/>
      <c r="K196" s="207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156</v>
      </c>
      <c r="AU196" s="217" t="s">
        <v>86</v>
      </c>
      <c r="AV196" s="11" t="s">
        <v>86</v>
      </c>
      <c r="AW196" s="11" t="s">
        <v>39</v>
      </c>
      <c r="AX196" s="11" t="s">
        <v>84</v>
      </c>
      <c r="AY196" s="217" t="s">
        <v>145</v>
      </c>
    </row>
    <row r="197" spans="2:65" s="1" customFormat="1" ht="22.5" customHeight="1">
      <c r="B197" s="38"/>
      <c r="C197" s="225" t="s">
        <v>564</v>
      </c>
      <c r="D197" s="225" t="s">
        <v>444</v>
      </c>
      <c r="E197" s="226" t="s">
        <v>924</v>
      </c>
      <c r="F197" s="227" t="s">
        <v>925</v>
      </c>
      <c r="G197" s="228" t="s">
        <v>150</v>
      </c>
      <c r="H197" s="229">
        <v>1</v>
      </c>
      <c r="I197" s="230"/>
      <c r="J197" s="231">
        <f>ROUND(I197*H197,2)</f>
        <v>0</v>
      </c>
      <c r="K197" s="227" t="s">
        <v>151</v>
      </c>
      <c r="L197" s="232"/>
      <c r="M197" s="233" t="s">
        <v>21</v>
      </c>
      <c r="N197" s="234" t="s">
        <v>47</v>
      </c>
      <c r="O197" s="39"/>
      <c r="P197" s="200">
        <f>O197*H197</f>
        <v>0</v>
      </c>
      <c r="Q197" s="200">
        <v>3.0500000000000002E-3</v>
      </c>
      <c r="R197" s="200">
        <f>Q197*H197</f>
        <v>3.0500000000000002E-3</v>
      </c>
      <c r="S197" s="200">
        <v>0</v>
      </c>
      <c r="T197" s="201">
        <f>S197*H197</f>
        <v>0</v>
      </c>
      <c r="AR197" s="21" t="s">
        <v>192</v>
      </c>
      <c r="AT197" s="21" t="s">
        <v>444</v>
      </c>
      <c r="AU197" s="21" t="s">
        <v>86</v>
      </c>
      <c r="AY197" s="21" t="s">
        <v>145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21" t="s">
        <v>84</v>
      </c>
      <c r="BK197" s="202">
        <f>ROUND(I197*H197,2)</f>
        <v>0</v>
      </c>
      <c r="BL197" s="21" t="s">
        <v>152</v>
      </c>
      <c r="BM197" s="21" t="s">
        <v>926</v>
      </c>
    </row>
    <row r="198" spans="2:65" s="1" customFormat="1">
      <c r="B198" s="38"/>
      <c r="C198" s="60"/>
      <c r="D198" s="203" t="s">
        <v>154</v>
      </c>
      <c r="E198" s="60"/>
      <c r="F198" s="204" t="s">
        <v>927</v>
      </c>
      <c r="G198" s="60"/>
      <c r="H198" s="60"/>
      <c r="I198" s="161"/>
      <c r="J198" s="60"/>
      <c r="K198" s="60"/>
      <c r="L198" s="58"/>
      <c r="M198" s="205"/>
      <c r="N198" s="39"/>
      <c r="O198" s="39"/>
      <c r="P198" s="39"/>
      <c r="Q198" s="39"/>
      <c r="R198" s="39"/>
      <c r="S198" s="39"/>
      <c r="T198" s="75"/>
      <c r="AT198" s="21" t="s">
        <v>154</v>
      </c>
      <c r="AU198" s="21" t="s">
        <v>86</v>
      </c>
    </row>
    <row r="199" spans="2:65" s="11" customFormat="1">
      <c r="B199" s="206"/>
      <c r="C199" s="207"/>
      <c r="D199" s="208" t="s">
        <v>156</v>
      </c>
      <c r="E199" s="209" t="s">
        <v>21</v>
      </c>
      <c r="F199" s="210" t="s">
        <v>84</v>
      </c>
      <c r="G199" s="207"/>
      <c r="H199" s="211">
        <v>1</v>
      </c>
      <c r="I199" s="212"/>
      <c r="J199" s="207"/>
      <c r="K199" s="207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156</v>
      </c>
      <c r="AU199" s="217" t="s">
        <v>86</v>
      </c>
      <c r="AV199" s="11" t="s">
        <v>86</v>
      </c>
      <c r="AW199" s="11" t="s">
        <v>39</v>
      </c>
      <c r="AX199" s="11" t="s">
        <v>84</v>
      </c>
      <c r="AY199" s="217" t="s">
        <v>145</v>
      </c>
    </row>
    <row r="200" spans="2:65" s="1" customFormat="1" ht="22.5" customHeight="1">
      <c r="B200" s="38"/>
      <c r="C200" s="225" t="s">
        <v>569</v>
      </c>
      <c r="D200" s="225" t="s">
        <v>444</v>
      </c>
      <c r="E200" s="226" t="s">
        <v>928</v>
      </c>
      <c r="F200" s="227" t="s">
        <v>929</v>
      </c>
      <c r="G200" s="228" t="s">
        <v>150</v>
      </c>
      <c r="H200" s="229">
        <v>1</v>
      </c>
      <c r="I200" s="230"/>
      <c r="J200" s="231">
        <f>ROUND(I200*H200,2)</f>
        <v>0</v>
      </c>
      <c r="K200" s="227" t="s">
        <v>151</v>
      </c>
      <c r="L200" s="232"/>
      <c r="M200" s="233" t="s">
        <v>21</v>
      </c>
      <c r="N200" s="234" t="s">
        <v>47</v>
      </c>
      <c r="O200" s="39"/>
      <c r="P200" s="200">
        <f>O200*H200</f>
        <v>0</v>
      </c>
      <c r="Q200" s="200">
        <v>1.65E-3</v>
      </c>
      <c r="R200" s="200">
        <f>Q200*H200</f>
        <v>1.65E-3</v>
      </c>
      <c r="S200" s="200">
        <v>0</v>
      </c>
      <c r="T200" s="201">
        <f>S200*H200</f>
        <v>0</v>
      </c>
      <c r="AR200" s="21" t="s">
        <v>192</v>
      </c>
      <c r="AT200" s="21" t="s">
        <v>444</v>
      </c>
      <c r="AU200" s="21" t="s">
        <v>86</v>
      </c>
      <c r="AY200" s="21" t="s">
        <v>145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21" t="s">
        <v>84</v>
      </c>
      <c r="BK200" s="202">
        <f>ROUND(I200*H200,2)</f>
        <v>0</v>
      </c>
      <c r="BL200" s="21" t="s">
        <v>152</v>
      </c>
      <c r="BM200" s="21" t="s">
        <v>930</v>
      </c>
    </row>
    <row r="201" spans="2:65" s="1" customFormat="1">
      <c r="B201" s="38"/>
      <c r="C201" s="60"/>
      <c r="D201" s="203" t="s">
        <v>154</v>
      </c>
      <c r="E201" s="60"/>
      <c r="F201" s="204" t="s">
        <v>931</v>
      </c>
      <c r="G201" s="60"/>
      <c r="H201" s="60"/>
      <c r="I201" s="161"/>
      <c r="J201" s="60"/>
      <c r="K201" s="60"/>
      <c r="L201" s="58"/>
      <c r="M201" s="205"/>
      <c r="N201" s="39"/>
      <c r="O201" s="39"/>
      <c r="P201" s="39"/>
      <c r="Q201" s="39"/>
      <c r="R201" s="39"/>
      <c r="S201" s="39"/>
      <c r="T201" s="75"/>
      <c r="AT201" s="21" t="s">
        <v>154</v>
      </c>
      <c r="AU201" s="21" t="s">
        <v>86</v>
      </c>
    </row>
    <row r="202" spans="2:65" s="11" customFormat="1">
      <c r="B202" s="206"/>
      <c r="C202" s="207"/>
      <c r="D202" s="208" t="s">
        <v>156</v>
      </c>
      <c r="E202" s="209" t="s">
        <v>21</v>
      </c>
      <c r="F202" s="210" t="s">
        <v>84</v>
      </c>
      <c r="G202" s="207"/>
      <c r="H202" s="211">
        <v>1</v>
      </c>
      <c r="I202" s="212"/>
      <c r="J202" s="207"/>
      <c r="K202" s="207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156</v>
      </c>
      <c r="AU202" s="217" t="s">
        <v>86</v>
      </c>
      <c r="AV202" s="11" t="s">
        <v>86</v>
      </c>
      <c r="AW202" s="11" t="s">
        <v>39</v>
      </c>
      <c r="AX202" s="11" t="s">
        <v>84</v>
      </c>
      <c r="AY202" s="217" t="s">
        <v>145</v>
      </c>
    </row>
    <row r="203" spans="2:65" s="1" customFormat="1" ht="31.5" customHeight="1">
      <c r="B203" s="38"/>
      <c r="C203" s="191" t="s">
        <v>575</v>
      </c>
      <c r="D203" s="191" t="s">
        <v>147</v>
      </c>
      <c r="E203" s="192" t="s">
        <v>932</v>
      </c>
      <c r="F203" s="193" t="s">
        <v>933</v>
      </c>
      <c r="G203" s="194" t="s">
        <v>150</v>
      </c>
      <c r="H203" s="195">
        <v>2</v>
      </c>
      <c r="I203" s="196"/>
      <c r="J203" s="197">
        <f>ROUND(I203*H203,2)</f>
        <v>0</v>
      </c>
      <c r="K203" s="193" t="s">
        <v>151</v>
      </c>
      <c r="L203" s="58"/>
      <c r="M203" s="198" t="s">
        <v>21</v>
      </c>
      <c r="N203" s="199" t="s">
        <v>47</v>
      </c>
      <c r="O203" s="39"/>
      <c r="P203" s="200">
        <f>O203*H203</f>
        <v>0</v>
      </c>
      <c r="Q203" s="200">
        <v>2.0000000000000002E-5</v>
      </c>
      <c r="R203" s="200">
        <f>Q203*H203</f>
        <v>4.0000000000000003E-5</v>
      </c>
      <c r="S203" s="200">
        <v>0</v>
      </c>
      <c r="T203" s="201">
        <f>S203*H203</f>
        <v>0</v>
      </c>
      <c r="AR203" s="21" t="s">
        <v>152</v>
      </c>
      <c r="AT203" s="21" t="s">
        <v>147</v>
      </c>
      <c r="AU203" s="21" t="s">
        <v>86</v>
      </c>
      <c r="AY203" s="21" t="s">
        <v>145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21" t="s">
        <v>84</v>
      </c>
      <c r="BK203" s="202">
        <f>ROUND(I203*H203,2)</f>
        <v>0</v>
      </c>
      <c r="BL203" s="21" t="s">
        <v>152</v>
      </c>
      <c r="BM203" s="21" t="s">
        <v>934</v>
      </c>
    </row>
    <row r="204" spans="2:65" s="1" customFormat="1" ht="24">
      <c r="B204" s="38"/>
      <c r="C204" s="60"/>
      <c r="D204" s="203" t="s">
        <v>154</v>
      </c>
      <c r="E204" s="60"/>
      <c r="F204" s="204" t="s">
        <v>935</v>
      </c>
      <c r="G204" s="60"/>
      <c r="H204" s="60"/>
      <c r="I204" s="161"/>
      <c r="J204" s="60"/>
      <c r="K204" s="60"/>
      <c r="L204" s="58"/>
      <c r="M204" s="205"/>
      <c r="N204" s="39"/>
      <c r="O204" s="39"/>
      <c r="P204" s="39"/>
      <c r="Q204" s="39"/>
      <c r="R204" s="39"/>
      <c r="S204" s="39"/>
      <c r="T204" s="75"/>
      <c r="AT204" s="21" t="s">
        <v>154</v>
      </c>
      <c r="AU204" s="21" t="s">
        <v>86</v>
      </c>
    </row>
    <row r="205" spans="2:65" s="11" customFormat="1">
      <c r="B205" s="206"/>
      <c r="C205" s="207"/>
      <c r="D205" s="208" t="s">
        <v>156</v>
      </c>
      <c r="E205" s="209" t="s">
        <v>21</v>
      </c>
      <c r="F205" s="210" t="s">
        <v>86</v>
      </c>
      <c r="G205" s="207"/>
      <c r="H205" s="211">
        <v>2</v>
      </c>
      <c r="I205" s="212"/>
      <c r="J205" s="207"/>
      <c r="K205" s="207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156</v>
      </c>
      <c r="AU205" s="217" t="s">
        <v>86</v>
      </c>
      <c r="AV205" s="11" t="s">
        <v>86</v>
      </c>
      <c r="AW205" s="11" t="s">
        <v>39</v>
      </c>
      <c r="AX205" s="11" t="s">
        <v>84</v>
      </c>
      <c r="AY205" s="217" t="s">
        <v>145</v>
      </c>
    </row>
    <row r="206" spans="2:65" s="1" customFormat="1" ht="22.5" customHeight="1">
      <c r="B206" s="38"/>
      <c r="C206" s="225" t="s">
        <v>579</v>
      </c>
      <c r="D206" s="225" t="s">
        <v>444</v>
      </c>
      <c r="E206" s="226" t="s">
        <v>936</v>
      </c>
      <c r="F206" s="227" t="s">
        <v>937</v>
      </c>
      <c r="G206" s="228" t="s">
        <v>150</v>
      </c>
      <c r="H206" s="229">
        <v>2</v>
      </c>
      <c r="I206" s="230"/>
      <c r="J206" s="231">
        <f>ROUND(I206*H206,2)</f>
        <v>0</v>
      </c>
      <c r="K206" s="227" t="s">
        <v>151</v>
      </c>
      <c r="L206" s="232"/>
      <c r="M206" s="233" t="s">
        <v>21</v>
      </c>
      <c r="N206" s="234" t="s">
        <v>47</v>
      </c>
      <c r="O206" s="39"/>
      <c r="P206" s="200">
        <f>O206*H206</f>
        <v>0</v>
      </c>
      <c r="Q206" s="200">
        <v>7.1799999999999998E-3</v>
      </c>
      <c r="R206" s="200">
        <f>Q206*H206</f>
        <v>1.436E-2</v>
      </c>
      <c r="S206" s="200">
        <v>0</v>
      </c>
      <c r="T206" s="201">
        <f>S206*H206</f>
        <v>0</v>
      </c>
      <c r="AR206" s="21" t="s">
        <v>192</v>
      </c>
      <c r="AT206" s="21" t="s">
        <v>444</v>
      </c>
      <c r="AU206" s="21" t="s">
        <v>86</v>
      </c>
      <c r="AY206" s="21" t="s">
        <v>145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21" t="s">
        <v>84</v>
      </c>
      <c r="BK206" s="202">
        <f>ROUND(I206*H206,2)</f>
        <v>0</v>
      </c>
      <c r="BL206" s="21" t="s">
        <v>152</v>
      </c>
      <c r="BM206" s="21" t="s">
        <v>938</v>
      </c>
    </row>
    <row r="207" spans="2:65" s="1" customFormat="1">
      <c r="B207" s="38"/>
      <c r="C207" s="60"/>
      <c r="D207" s="208" t="s">
        <v>154</v>
      </c>
      <c r="E207" s="60"/>
      <c r="F207" s="221" t="s">
        <v>939</v>
      </c>
      <c r="G207" s="60"/>
      <c r="H207" s="60"/>
      <c r="I207" s="161"/>
      <c r="J207" s="60"/>
      <c r="K207" s="60"/>
      <c r="L207" s="58"/>
      <c r="M207" s="205"/>
      <c r="N207" s="39"/>
      <c r="O207" s="39"/>
      <c r="P207" s="39"/>
      <c r="Q207" s="39"/>
      <c r="R207" s="39"/>
      <c r="S207" s="39"/>
      <c r="T207" s="75"/>
      <c r="AT207" s="21" t="s">
        <v>154</v>
      </c>
      <c r="AU207" s="21" t="s">
        <v>86</v>
      </c>
    </row>
    <row r="208" spans="2:65" s="1" customFormat="1" ht="31.5" customHeight="1">
      <c r="B208" s="38"/>
      <c r="C208" s="191" t="s">
        <v>585</v>
      </c>
      <c r="D208" s="191" t="s">
        <v>147</v>
      </c>
      <c r="E208" s="192" t="s">
        <v>940</v>
      </c>
      <c r="F208" s="193" t="s">
        <v>941</v>
      </c>
      <c r="G208" s="194" t="s">
        <v>150</v>
      </c>
      <c r="H208" s="195">
        <v>1</v>
      </c>
      <c r="I208" s="196"/>
      <c r="J208" s="197">
        <f>ROUND(I208*H208,2)</f>
        <v>0</v>
      </c>
      <c r="K208" s="193" t="s">
        <v>151</v>
      </c>
      <c r="L208" s="58"/>
      <c r="M208" s="198" t="s">
        <v>21</v>
      </c>
      <c r="N208" s="199" t="s">
        <v>47</v>
      </c>
      <c r="O208" s="39"/>
      <c r="P208" s="200">
        <f>O208*H208</f>
        <v>0</v>
      </c>
      <c r="Q208" s="200">
        <v>2.0000000000000002E-5</v>
      </c>
      <c r="R208" s="200">
        <f>Q208*H208</f>
        <v>2.0000000000000002E-5</v>
      </c>
      <c r="S208" s="200">
        <v>0</v>
      </c>
      <c r="T208" s="201">
        <f>S208*H208</f>
        <v>0</v>
      </c>
      <c r="AR208" s="21" t="s">
        <v>152</v>
      </c>
      <c r="AT208" s="21" t="s">
        <v>147</v>
      </c>
      <c r="AU208" s="21" t="s">
        <v>86</v>
      </c>
      <c r="AY208" s="21" t="s">
        <v>145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21" t="s">
        <v>84</v>
      </c>
      <c r="BK208" s="202">
        <f>ROUND(I208*H208,2)</f>
        <v>0</v>
      </c>
      <c r="BL208" s="21" t="s">
        <v>152</v>
      </c>
      <c r="BM208" s="21" t="s">
        <v>942</v>
      </c>
    </row>
    <row r="209" spans="2:65" s="1" customFormat="1" ht="24">
      <c r="B209" s="38"/>
      <c r="C209" s="60"/>
      <c r="D209" s="203" t="s">
        <v>154</v>
      </c>
      <c r="E209" s="60"/>
      <c r="F209" s="204" t="s">
        <v>943</v>
      </c>
      <c r="G209" s="60"/>
      <c r="H209" s="60"/>
      <c r="I209" s="161"/>
      <c r="J209" s="60"/>
      <c r="K209" s="60"/>
      <c r="L209" s="58"/>
      <c r="M209" s="205"/>
      <c r="N209" s="39"/>
      <c r="O209" s="39"/>
      <c r="P209" s="39"/>
      <c r="Q209" s="39"/>
      <c r="R209" s="39"/>
      <c r="S209" s="39"/>
      <c r="T209" s="75"/>
      <c r="AT209" s="21" t="s">
        <v>154</v>
      </c>
      <c r="AU209" s="21" t="s">
        <v>86</v>
      </c>
    </row>
    <row r="210" spans="2:65" s="11" customFormat="1">
      <c r="B210" s="206"/>
      <c r="C210" s="207"/>
      <c r="D210" s="208" t="s">
        <v>156</v>
      </c>
      <c r="E210" s="209" t="s">
        <v>21</v>
      </c>
      <c r="F210" s="210" t="s">
        <v>84</v>
      </c>
      <c r="G210" s="207"/>
      <c r="H210" s="211">
        <v>1</v>
      </c>
      <c r="I210" s="212"/>
      <c r="J210" s="207"/>
      <c r="K210" s="207"/>
      <c r="L210" s="213"/>
      <c r="M210" s="214"/>
      <c r="N210" s="215"/>
      <c r="O210" s="215"/>
      <c r="P210" s="215"/>
      <c r="Q210" s="215"/>
      <c r="R210" s="215"/>
      <c r="S210" s="215"/>
      <c r="T210" s="216"/>
      <c r="AT210" s="217" t="s">
        <v>156</v>
      </c>
      <c r="AU210" s="217" t="s">
        <v>86</v>
      </c>
      <c r="AV210" s="11" t="s">
        <v>86</v>
      </c>
      <c r="AW210" s="11" t="s">
        <v>39</v>
      </c>
      <c r="AX210" s="11" t="s">
        <v>84</v>
      </c>
      <c r="AY210" s="217" t="s">
        <v>145</v>
      </c>
    </row>
    <row r="211" spans="2:65" s="1" customFormat="1" ht="22.5" customHeight="1">
      <c r="B211" s="38"/>
      <c r="C211" s="225" t="s">
        <v>589</v>
      </c>
      <c r="D211" s="225" t="s">
        <v>444</v>
      </c>
      <c r="E211" s="226" t="s">
        <v>944</v>
      </c>
      <c r="F211" s="227" t="s">
        <v>945</v>
      </c>
      <c r="G211" s="228" t="s">
        <v>150</v>
      </c>
      <c r="H211" s="229">
        <v>1</v>
      </c>
      <c r="I211" s="230"/>
      <c r="J211" s="231">
        <f>ROUND(I211*H211,2)</f>
        <v>0</v>
      </c>
      <c r="K211" s="227" t="s">
        <v>151</v>
      </c>
      <c r="L211" s="232"/>
      <c r="M211" s="233" t="s">
        <v>21</v>
      </c>
      <c r="N211" s="234" t="s">
        <v>47</v>
      </c>
      <c r="O211" s="39"/>
      <c r="P211" s="200">
        <f>O211*H211</f>
        <v>0</v>
      </c>
      <c r="Q211" s="200">
        <v>7.1999999999999998E-3</v>
      </c>
      <c r="R211" s="200">
        <f>Q211*H211</f>
        <v>7.1999999999999998E-3</v>
      </c>
      <c r="S211" s="200">
        <v>0</v>
      </c>
      <c r="T211" s="201">
        <f>S211*H211</f>
        <v>0</v>
      </c>
      <c r="AR211" s="21" t="s">
        <v>192</v>
      </c>
      <c r="AT211" s="21" t="s">
        <v>444</v>
      </c>
      <c r="AU211" s="21" t="s">
        <v>86</v>
      </c>
      <c r="AY211" s="21" t="s">
        <v>145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21" t="s">
        <v>84</v>
      </c>
      <c r="BK211" s="202">
        <f>ROUND(I211*H211,2)</f>
        <v>0</v>
      </c>
      <c r="BL211" s="21" t="s">
        <v>152</v>
      </c>
      <c r="BM211" s="21" t="s">
        <v>946</v>
      </c>
    </row>
    <row r="212" spans="2:65" s="1" customFormat="1">
      <c r="B212" s="38"/>
      <c r="C212" s="60"/>
      <c r="D212" s="208" t="s">
        <v>154</v>
      </c>
      <c r="E212" s="60"/>
      <c r="F212" s="221" t="s">
        <v>947</v>
      </c>
      <c r="G212" s="60"/>
      <c r="H212" s="60"/>
      <c r="I212" s="161"/>
      <c r="J212" s="60"/>
      <c r="K212" s="60"/>
      <c r="L212" s="58"/>
      <c r="M212" s="205"/>
      <c r="N212" s="39"/>
      <c r="O212" s="39"/>
      <c r="P212" s="39"/>
      <c r="Q212" s="39"/>
      <c r="R212" s="39"/>
      <c r="S212" s="39"/>
      <c r="T212" s="75"/>
      <c r="AT212" s="21" t="s">
        <v>154</v>
      </c>
      <c r="AU212" s="21" t="s">
        <v>86</v>
      </c>
    </row>
    <row r="213" spans="2:65" s="1" customFormat="1" ht="22.5" customHeight="1">
      <c r="B213" s="38"/>
      <c r="C213" s="191" t="s">
        <v>596</v>
      </c>
      <c r="D213" s="191" t="s">
        <v>147</v>
      </c>
      <c r="E213" s="192" t="s">
        <v>948</v>
      </c>
      <c r="F213" s="193" t="s">
        <v>949</v>
      </c>
      <c r="G213" s="194" t="s">
        <v>175</v>
      </c>
      <c r="H213" s="195">
        <v>40.4</v>
      </c>
      <c r="I213" s="196"/>
      <c r="J213" s="197">
        <f>ROUND(I213*H213,2)</f>
        <v>0</v>
      </c>
      <c r="K213" s="193" t="s">
        <v>21</v>
      </c>
      <c r="L213" s="58"/>
      <c r="M213" s="198" t="s">
        <v>21</v>
      </c>
      <c r="N213" s="199" t="s">
        <v>47</v>
      </c>
      <c r="O213" s="39"/>
      <c r="P213" s="200">
        <f>O213*H213</f>
        <v>0</v>
      </c>
      <c r="Q213" s="200">
        <v>0</v>
      </c>
      <c r="R213" s="200">
        <f>Q213*H213</f>
        <v>0</v>
      </c>
      <c r="S213" s="200">
        <v>0</v>
      </c>
      <c r="T213" s="201">
        <f>S213*H213</f>
        <v>0</v>
      </c>
      <c r="AR213" s="21" t="s">
        <v>152</v>
      </c>
      <c r="AT213" s="21" t="s">
        <v>147</v>
      </c>
      <c r="AU213" s="21" t="s">
        <v>86</v>
      </c>
      <c r="AY213" s="21" t="s">
        <v>145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21" t="s">
        <v>84</v>
      </c>
      <c r="BK213" s="202">
        <f>ROUND(I213*H213,2)</f>
        <v>0</v>
      </c>
      <c r="BL213" s="21" t="s">
        <v>152</v>
      </c>
      <c r="BM213" s="21" t="s">
        <v>950</v>
      </c>
    </row>
    <row r="214" spans="2:65" s="1" customFormat="1">
      <c r="B214" s="38"/>
      <c r="C214" s="60"/>
      <c r="D214" s="203" t="s">
        <v>154</v>
      </c>
      <c r="E214" s="60"/>
      <c r="F214" s="204" t="s">
        <v>951</v>
      </c>
      <c r="G214" s="60"/>
      <c r="H214" s="60"/>
      <c r="I214" s="161"/>
      <c r="J214" s="60"/>
      <c r="K214" s="60"/>
      <c r="L214" s="58"/>
      <c r="M214" s="205"/>
      <c r="N214" s="39"/>
      <c r="O214" s="39"/>
      <c r="P214" s="39"/>
      <c r="Q214" s="39"/>
      <c r="R214" s="39"/>
      <c r="S214" s="39"/>
      <c r="T214" s="75"/>
      <c r="AT214" s="21" t="s">
        <v>154</v>
      </c>
      <c r="AU214" s="21" t="s">
        <v>86</v>
      </c>
    </row>
    <row r="215" spans="2:65" s="11" customFormat="1">
      <c r="B215" s="206"/>
      <c r="C215" s="207"/>
      <c r="D215" s="208" t="s">
        <v>156</v>
      </c>
      <c r="E215" s="209" t="s">
        <v>21</v>
      </c>
      <c r="F215" s="210" t="s">
        <v>952</v>
      </c>
      <c r="G215" s="207"/>
      <c r="H215" s="211">
        <v>40.4</v>
      </c>
      <c r="I215" s="212"/>
      <c r="J215" s="207"/>
      <c r="K215" s="207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156</v>
      </c>
      <c r="AU215" s="217" t="s">
        <v>86</v>
      </c>
      <c r="AV215" s="11" t="s">
        <v>86</v>
      </c>
      <c r="AW215" s="11" t="s">
        <v>39</v>
      </c>
      <c r="AX215" s="11" t="s">
        <v>84</v>
      </c>
      <c r="AY215" s="217" t="s">
        <v>145</v>
      </c>
    </row>
    <row r="216" spans="2:65" s="1" customFormat="1" ht="22.5" customHeight="1">
      <c r="B216" s="38"/>
      <c r="C216" s="191" t="s">
        <v>602</v>
      </c>
      <c r="D216" s="191" t="s">
        <v>147</v>
      </c>
      <c r="E216" s="192" t="s">
        <v>953</v>
      </c>
      <c r="F216" s="193" t="s">
        <v>954</v>
      </c>
      <c r="G216" s="194" t="s">
        <v>150</v>
      </c>
      <c r="H216" s="195">
        <v>1</v>
      </c>
      <c r="I216" s="196"/>
      <c r="J216" s="197">
        <f>ROUND(I216*H216,2)</f>
        <v>0</v>
      </c>
      <c r="K216" s="193" t="s">
        <v>21</v>
      </c>
      <c r="L216" s="58"/>
      <c r="M216" s="198" t="s">
        <v>21</v>
      </c>
      <c r="N216" s="199" t="s">
        <v>47</v>
      </c>
      <c r="O216" s="39"/>
      <c r="P216" s="200">
        <f>O216*H216</f>
        <v>0</v>
      </c>
      <c r="Q216" s="200">
        <v>0.46009</v>
      </c>
      <c r="R216" s="200">
        <f>Q216*H216</f>
        <v>0.46009</v>
      </c>
      <c r="S216" s="200">
        <v>0</v>
      </c>
      <c r="T216" s="201">
        <f>S216*H216</f>
        <v>0</v>
      </c>
      <c r="AR216" s="21" t="s">
        <v>152</v>
      </c>
      <c r="AT216" s="21" t="s">
        <v>147</v>
      </c>
      <c r="AU216" s="21" t="s">
        <v>86</v>
      </c>
      <c r="AY216" s="21" t="s">
        <v>145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21" t="s">
        <v>84</v>
      </c>
      <c r="BK216" s="202">
        <f>ROUND(I216*H216,2)</f>
        <v>0</v>
      </c>
      <c r="BL216" s="21" t="s">
        <v>152</v>
      </c>
      <c r="BM216" s="21" t="s">
        <v>955</v>
      </c>
    </row>
    <row r="217" spans="2:65" s="1" customFormat="1">
      <c r="B217" s="38"/>
      <c r="C217" s="60"/>
      <c r="D217" s="203" t="s">
        <v>154</v>
      </c>
      <c r="E217" s="60"/>
      <c r="F217" s="204" t="s">
        <v>954</v>
      </c>
      <c r="G217" s="60"/>
      <c r="H217" s="60"/>
      <c r="I217" s="161"/>
      <c r="J217" s="60"/>
      <c r="K217" s="60"/>
      <c r="L217" s="58"/>
      <c r="M217" s="205"/>
      <c r="N217" s="39"/>
      <c r="O217" s="39"/>
      <c r="P217" s="39"/>
      <c r="Q217" s="39"/>
      <c r="R217" s="39"/>
      <c r="S217" s="39"/>
      <c r="T217" s="75"/>
      <c r="AT217" s="21" t="s">
        <v>154</v>
      </c>
      <c r="AU217" s="21" t="s">
        <v>86</v>
      </c>
    </row>
    <row r="218" spans="2:65" s="11" customFormat="1">
      <c r="B218" s="206"/>
      <c r="C218" s="207"/>
      <c r="D218" s="208" t="s">
        <v>156</v>
      </c>
      <c r="E218" s="209" t="s">
        <v>21</v>
      </c>
      <c r="F218" s="210" t="s">
        <v>84</v>
      </c>
      <c r="G218" s="207"/>
      <c r="H218" s="211">
        <v>1</v>
      </c>
      <c r="I218" s="212"/>
      <c r="J218" s="207"/>
      <c r="K218" s="207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156</v>
      </c>
      <c r="AU218" s="217" t="s">
        <v>86</v>
      </c>
      <c r="AV218" s="11" t="s">
        <v>86</v>
      </c>
      <c r="AW218" s="11" t="s">
        <v>39</v>
      </c>
      <c r="AX218" s="11" t="s">
        <v>84</v>
      </c>
      <c r="AY218" s="217" t="s">
        <v>145</v>
      </c>
    </row>
    <row r="219" spans="2:65" s="1" customFormat="1" ht="22.5" customHeight="1">
      <c r="B219" s="38"/>
      <c r="C219" s="191" t="s">
        <v>607</v>
      </c>
      <c r="D219" s="191" t="s">
        <v>147</v>
      </c>
      <c r="E219" s="192" t="s">
        <v>956</v>
      </c>
      <c r="F219" s="193" t="s">
        <v>957</v>
      </c>
      <c r="G219" s="194" t="s">
        <v>175</v>
      </c>
      <c r="H219" s="195">
        <v>79.349999999999994</v>
      </c>
      <c r="I219" s="196"/>
      <c r="J219" s="197">
        <f>ROUND(I219*H219,2)</f>
        <v>0</v>
      </c>
      <c r="K219" s="193" t="s">
        <v>21</v>
      </c>
      <c r="L219" s="58"/>
      <c r="M219" s="198" t="s">
        <v>21</v>
      </c>
      <c r="N219" s="199" t="s">
        <v>47</v>
      </c>
      <c r="O219" s="39"/>
      <c r="P219" s="200">
        <f>O219*H219</f>
        <v>0</v>
      </c>
      <c r="Q219" s="200">
        <v>0</v>
      </c>
      <c r="R219" s="200">
        <f>Q219*H219</f>
        <v>0</v>
      </c>
      <c r="S219" s="200">
        <v>0</v>
      </c>
      <c r="T219" s="201">
        <f>S219*H219</f>
        <v>0</v>
      </c>
      <c r="AR219" s="21" t="s">
        <v>152</v>
      </c>
      <c r="AT219" s="21" t="s">
        <v>147</v>
      </c>
      <c r="AU219" s="21" t="s">
        <v>86</v>
      </c>
      <c r="AY219" s="21" t="s">
        <v>145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21" t="s">
        <v>84</v>
      </c>
      <c r="BK219" s="202">
        <f>ROUND(I219*H219,2)</f>
        <v>0</v>
      </c>
      <c r="BL219" s="21" t="s">
        <v>152</v>
      </c>
      <c r="BM219" s="21" t="s">
        <v>958</v>
      </c>
    </row>
    <row r="220" spans="2:65" s="1" customFormat="1">
      <c r="B220" s="38"/>
      <c r="C220" s="60"/>
      <c r="D220" s="203" t="s">
        <v>154</v>
      </c>
      <c r="E220" s="60"/>
      <c r="F220" s="204" t="s">
        <v>957</v>
      </c>
      <c r="G220" s="60"/>
      <c r="H220" s="60"/>
      <c r="I220" s="161"/>
      <c r="J220" s="60"/>
      <c r="K220" s="60"/>
      <c r="L220" s="58"/>
      <c r="M220" s="205"/>
      <c r="N220" s="39"/>
      <c r="O220" s="39"/>
      <c r="P220" s="39"/>
      <c r="Q220" s="39"/>
      <c r="R220" s="39"/>
      <c r="S220" s="39"/>
      <c r="T220" s="75"/>
      <c r="AT220" s="21" t="s">
        <v>154</v>
      </c>
      <c r="AU220" s="21" t="s">
        <v>86</v>
      </c>
    </row>
    <row r="221" spans="2:65" s="11" customFormat="1">
      <c r="B221" s="206"/>
      <c r="C221" s="207"/>
      <c r="D221" s="208" t="s">
        <v>156</v>
      </c>
      <c r="E221" s="209" t="s">
        <v>21</v>
      </c>
      <c r="F221" s="210" t="s">
        <v>959</v>
      </c>
      <c r="G221" s="207"/>
      <c r="H221" s="211">
        <v>79.349999999999994</v>
      </c>
      <c r="I221" s="212"/>
      <c r="J221" s="207"/>
      <c r="K221" s="207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156</v>
      </c>
      <c r="AU221" s="217" t="s">
        <v>86</v>
      </c>
      <c r="AV221" s="11" t="s">
        <v>86</v>
      </c>
      <c r="AW221" s="11" t="s">
        <v>39</v>
      </c>
      <c r="AX221" s="11" t="s">
        <v>84</v>
      </c>
      <c r="AY221" s="217" t="s">
        <v>145</v>
      </c>
    </row>
    <row r="222" spans="2:65" s="1" customFormat="1" ht="31.5" customHeight="1">
      <c r="B222" s="38"/>
      <c r="C222" s="191" t="s">
        <v>612</v>
      </c>
      <c r="D222" s="191" t="s">
        <v>147</v>
      </c>
      <c r="E222" s="192" t="s">
        <v>960</v>
      </c>
      <c r="F222" s="193" t="s">
        <v>961</v>
      </c>
      <c r="G222" s="194" t="s">
        <v>150</v>
      </c>
      <c r="H222" s="195">
        <v>6</v>
      </c>
      <c r="I222" s="196"/>
      <c r="J222" s="197">
        <f>ROUND(I222*H222,2)</f>
        <v>0</v>
      </c>
      <c r="K222" s="193" t="s">
        <v>151</v>
      </c>
      <c r="L222" s="58"/>
      <c r="M222" s="198" t="s">
        <v>21</v>
      </c>
      <c r="N222" s="199" t="s">
        <v>47</v>
      </c>
      <c r="O222" s="39"/>
      <c r="P222" s="200">
        <f>O222*H222</f>
        <v>0</v>
      </c>
      <c r="Q222" s="200">
        <v>2.1167600000000002</v>
      </c>
      <c r="R222" s="200">
        <f>Q222*H222</f>
        <v>12.700560000000001</v>
      </c>
      <c r="S222" s="200">
        <v>0</v>
      </c>
      <c r="T222" s="201">
        <f>S222*H222</f>
        <v>0</v>
      </c>
      <c r="AR222" s="21" t="s">
        <v>152</v>
      </c>
      <c r="AT222" s="21" t="s">
        <v>147</v>
      </c>
      <c r="AU222" s="21" t="s">
        <v>86</v>
      </c>
      <c r="AY222" s="21" t="s">
        <v>145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21" t="s">
        <v>84</v>
      </c>
      <c r="BK222" s="202">
        <f>ROUND(I222*H222,2)</f>
        <v>0</v>
      </c>
      <c r="BL222" s="21" t="s">
        <v>152</v>
      </c>
      <c r="BM222" s="21" t="s">
        <v>962</v>
      </c>
    </row>
    <row r="223" spans="2:65" s="1" customFormat="1" ht="24">
      <c r="B223" s="38"/>
      <c r="C223" s="60"/>
      <c r="D223" s="203" t="s">
        <v>154</v>
      </c>
      <c r="E223" s="60"/>
      <c r="F223" s="204" t="s">
        <v>963</v>
      </c>
      <c r="G223" s="60"/>
      <c r="H223" s="60"/>
      <c r="I223" s="161"/>
      <c r="J223" s="60"/>
      <c r="K223" s="60"/>
      <c r="L223" s="58"/>
      <c r="M223" s="205"/>
      <c r="N223" s="39"/>
      <c r="O223" s="39"/>
      <c r="P223" s="39"/>
      <c r="Q223" s="39"/>
      <c r="R223" s="39"/>
      <c r="S223" s="39"/>
      <c r="T223" s="75"/>
      <c r="AT223" s="21" t="s">
        <v>154</v>
      </c>
      <c r="AU223" s="21" t="s">
        <v>86</v>
      </c>
    </row>
    <row r="224" spans="2:65" s="11" customFormat="1">
      <c r="B224" s="206"/>
      <c r="C224" s="207"/>
      <c r="D224" s="208" t="s">
        <v>156</v>
      </c>
      <c r="E224" s="209" t="s">
        <v>21</v>
      </c>
      <c r="F224" s="210" t="s">
        <v>179</v>
      </c>
      <c r="G224" s="207"/>
      <c r="H224" s="211">
        <v>6</v>
      </c>
      <c r="I224" s="212"/>
      <c r="J224" s="207"/>
      <c r="K224" s="207"/>
      <c r="L224" s="213"/>
      <c r="M224" s="214"/>
      <c r="N224" s="215"/>
      <c r="O224" s="215"/>
      <c r="P224" s="215"/>
      <c r="Q224" s="215"/>
      <c r="R224" s="215"/>
      <c r="S224" s="215"/>
      <c r="T224" s="216"/>
      <c r="AT224" s="217" t="s">
        <v>156</v>
      </c>
      <c r="AU224" s="217" t="s">
        <v>86</v>
      </c>
      <c r="AV224" s="11" t="s">
        <v>86</v>
      </c>
      <c r="AW224" s="11" t="s">
        <v>39</v>
      </c>
      <c r="AX224" s="11" t="s">
        <v>84</v>
      </c>
      <c r="AY224" s="217" t="s">
        <v>145</v>
      </c>
    </row>
    <row r="225" spans="2:65" s="1" customFormat="1" ht="22.5" customHeight="1">
      <c r="B225" s="38"/>
      <c r="C225" s="225" t="s">
        <v>617</v>
      </c>
      <c r="D225" s="225" t="s">
        <v>444</v>
      </c>
      <c r="E225" s="226" t="s">
        <v>964</v>
      </c>
      <c r="F225" s="227" t="s">
        <v>965</v>
      </c>
      <c r="G225" s="228" t="s">
        <v>150</v>
      </c>
      <c r="H225" s="229">
        <v>6</v>
      </c>
      <c r="I225" s="230"/>
      <c r="J225" s="231">
        <f>ROUND(I225*H225,2)</f>
        <v>0</v>
      </c>
      <c r="K225" s="227" t="s">
        <v>151</v>
      </c>
      <c r="L225" s="232"/>
      <c r="M225" s="233" t="s">
        <v>21</v>
      </c>
      <c r="N225" s="234" t="s">
        <v>47</v>
      </c>
      <c r="O225" s="39"/>
      <c r="P225" s="200">
        <f>O225*H225</f>
        <v>0</v>
      </c>
      <c r="Q225" s="200">
        <v>1.87</v>
      </c>
      <c r="R225" s="200">
        <f>Q225*H225</f>
        <v>11.22</v>
      </c>
      <c r="S225" s="200">
        <v>0</v>
      </c>
      <c r="T225" s="201">
        <f>S225*H225</f>
        <v>0</v>
      </c>
      <c r="AR225" s="21" t="s">
        <v>192</v>
      </c>
      <c r="AT225" s="21" t="s">
        <v>444</v>
      </c>
      <c r="AU225" s="21" t="s">
        <v>86</v>
      </c>
      <c r="AY225" s="21" t="s">
        <v>145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21" t="s">
        <v>84</v>
      </c>
      <c r="BK225" s="202">
        <f>ROUND(I225*H225,2)</f>
        <v>0</v>
      </c>
      <c r="BL225" s="21" t="s">
        <v>152</v>
      </c>
      <c r="BM225" s="21" t="s">
        <v>966</v>
      </c>
    </row>
    <row r="226" spans="2:65" s="1" customFormat="1">
      <c r="B226" s="38"/>
      <c r="C226" s="60"/>
      <c r="D226" s="203" t="s">
        <v>154</v>
      </c>
      <c r="E226" s="60"/>
      <c r="F226" s="204" t="s">
        <v>967</v>
      </c>
      <c r="G226" s="60"/>
      <c r="H226" s="60"/>
      <c r="I226" s="161"/>
      <c r="J226" s="60"/>
      <c r="K226" s="60"/>
      <c r="L226" s="58"/>
      <c r="M226" s="205"/>
      <c r="N226" s="39"/>
      <c r="O226" s="39"/>
      <c r="P226" s="39"/>
      <c r="Q226" s="39"/>
      <c r="R226" s="39"/>
      <c r="S226" s="39"/>
      <c r="T226" s="75"/>
      <c r="AT226" s="21" t="s">
        <v>154</v>
      </c>
      <c r="AU226" s="21" t="s">
        <v>86</v>
      </c>
    </row>
    <row r="227" spans="2:65" s="11" customFormat="1">
      <c r="B227" s="206"/>
      <c r="C227" s="207"/>
      <c r="D227" s="208" t="s">
        <v>156</v>
      </c>
      <c r="E227" s="209" t="s">
        <v>21</v>
      </c>
      <c r="F227" s="210" t="s">
        <v>179</v>
      </c>
      <c r="G227" s="207"/>
      <c r="H227" s="211">
        <v>6</v>
      </c>
      <c r="I227" s="212"/>
      <c r="J227" s="207"/>
      <c r="K227" s="207"/>
      <c r="L227" s="213"/>
      <c r="M227" s="214"/>
      <c r="N227" s="215"/>
      <c r="O227" s="215"/>
      <c r="P227" s="215"/>
      <c r="Q227" s="215"/>
      <c r="R227" s="215"/>
      <c r="S227" s="215"/>
      <c r="T227" s="216"/>
      <c r="AT227" s="217" t="s">
        <v>156</v>
      </c>
      <c r="AU227" s="217" t="s">
        <v>86</v>
      </c>
      <c r="AV227" s="11" t="s">
        <v>86</v>
      </c>
      <c r="AW227" s="11" t="s">
        <v>39</v>
      </c>
      <c r="AX227" s="11" t="s">
        <v>84</v>
      </c>
      <c r="AY227" s="217" t="s">
        <v>145</v>
      </c>
    </row>
    <row r="228" spans="2:65" s="1" customFormat="1" ht="31.5" customHeight="1">
      <c r="B228" s="38"/>
      <c r="C228" s="225" t="s">
        <v>622</v>
      </c>
      <c r="D228" s="225" t="s">
        <v>444</v>
      </c>
      <c r="E228" s="226" t="s">
        <v>968</v>
      </c>
      <c r="F228" s="227" t="s">
        <v>969</v>
      </c>
      <c r="G228" s="228" t="s">
        <v>150</v>
      </c>
      <c r="H228" s="229">
        <v>5</v>
      </c>
      <c r="I228" s="230"/>
      <c r="J228" s="231">
        <f>ROUND(I228*H228,2)</f>
        <v>0</v>
      </c>
      <c r="K228" s="227" t="s">
        <v>151</v>
      </c>
      <c r="L228" s="232"/>
      <c r="M228" s="233" t="s">
        <v>21</v>
      </c>
      <c r="N228" s="234" t="s">
        <v>47</v>
      </c>
      <c r="O228" s="39"/>
      <c r="P228" s="200">
        <f>O228*H228</f>
        <v>0</v>
      </c>
      <c r="Q228" s="200">
        <v>0.254</v>
      </c>
      <c r="R228" s="200">
        <f>Q228*H228</f>
        <v>1.27</v>
      </c>
      <c r="S228" s="200">
        <v>0</v>
      </c>
      <c r="T228" s="201">
        <f>S228*H228</f>
        <v>0</v>
      </c>
      <c r="AR228" s="21" t="s">
        <v>192</v>
      </c>
      <c r="AT228" s="21" t="s">
        <v>444</v>
      </c>
      <c r="AU228" s="21" t="s">
        <v>86</v>
      </c>
      <c r="AY228" s="21" t="s">
        <v>145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21" t="s">
        <v>84</v>
      </c>
      <c r="BK228" s="202">
        <f>ROUND(I228*H228,2)</f>
        <v>0</v>
      </c>
      <c r="BL228" s="21" t="s">
        <v>152</v>
      </c>
      <c r="BM228" s="21" t="s">
        <v>970</v>
      </c>
    </row>
    <row r="229" spans="2:65" s="1" customFormat="1">
      <c r="B229" s="38"/>
      <c r="C229" s="60"/>
      <c r="D229" s="203" t="s">
        <v>154</v>
      </c>
      <c r="E229" s="60"/>
      <c r="F229" s="204" t="s">
        <v>971</v>
      </c>
      <c r="G229" s="60"/>
      <c r="H229" s="60"/>
      <c r="I229" s="161"/>
      <c r="J229" s="60"/>
      <c r="K229" s="60"/>
      <c r="L229" s="58"/>
      <c r="M229" s="205"/>
      <c r="N229" s="39"/>
      <c r="O229" s="39"/>
      <c r="P229" s="39"/>
      <c r="Q229" s="39"/>
      <c r="R229" s="39"/>
      <c r="S229" s="39"/>
      <c r="T229" s="75"/>
      <c r="AT229" s="21" t="s">
        <v>154</v>
      </c>
      <c r="AU229" s="21" t="s">
        <v>86</v>
      </c>
    </row>
    <row r="230" spans="2:65" s="11" customFormat="1">
      <c r="B230" s="206"/>
      <c r="C230" s="207"/>
      <c r="D230" s="208" t="s">
        <v>156</v>
      </c>
      <c r="E230" s="209" t="s">
        <v>21</v>
      </c>
      <c r="F230" s="210" t="s">
        <v>172</v>
      </c>
      <c r="G230" s="207"/>
      <c r="H230" s="211">
        <v>5</v>
      </c>
      <c r="I230" s="212"/>
      <c r="J230" s="207"/>
      <c r="K230" s="207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156</v>
      </c>
      <c r="AU230" s="217" t="s">
        <v>86</v>
      </c>
      <c r="AV230" s="11" t="s">
        <v>86</v>
      </c>
      <c r="AW230" s="11" t="s">
        <v>39</v>
      </c>
      <c r="AX230" s="11" t="s">
        <v>84</v>
      </c>
      <c r="AY230" s="217" t="s">
        <v>145</v>
      </c>
    </row>
    <row r="231" spans="2:65" s="1" customFormat="1" ht="31.5" customHeight="1">
      <c r="B231" s="38"/>
      <c r="C231" s="225" t="s">
        <v>626</v>
      </c>
      <c r="D231" s="225" t="s">
        <v>444</v>
      </c>
      <c r="E231" s="226" t="s">
        <v>972</v>
      </c>
      <c r="F231" s="227" t="s">
        <v>973</v>
      </c>
      <c r="G231" s="228" t="s">
        <v>150</v>
      </c>
      <c r="H231" s="229">
        <v>4</v>
      </c>
      <c r="I231" s="230"/>
      <c r="J231" s="231">
        <f>ROUND(I231*H231,2)</f>
        <v>0</v>
      </c>
      <c r="K231" s="227" t="s">
        <v>151</v>
      </c>
      <c r="L231" s="232"/>
      <c r="M231" s="233" t="s">
        <v>21</v>
      </c>
      <c r="N231" s="234" t="s">
        <v>47</v>
      </c>
      <c r="O231" s="39"/>
      <c r="P231" s="200">
        <f>O231*H231</f>
        <v>0</v>
      </c>
      <c r="Q231" s="200">
        <v>0.50600000000000001</v>
      </c>
      <c r="R231" s="200">
        <f>Q231*H231</f>
        <v>2.024</v>
      </c>
      <c r="S231" s="200">
        <v>0</v>
      </c>
      <c r="T231" s="201">
        <f>S231*H231</f>
        <v>0</v>
      </c>
      <c r="AR231" s="21" t="s">
        <v>192</v>
      </c>
      <c r="AT231" s="21" t="s">
        <v>444</v>
      </c>
      <c r="AU231" s="21" t="s">
        <v>86</v>
      </c>
      <c r="AY231" s="21" t="s">
        <v>145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21" t="s">
        <v>84</v>
      </c>
      <c r="BK231" s="202">
        <f>ROUND(I231*H231,2)</f>
        <v>0</v>
      </c>
      <c r="BL231" s="21" t="s">
        <v>152</v>
      </c>
      <c r="BM231" s="21" t="s">
        <v>974</v>
      </c>
    </row>
    <row r="232" spans="2:65" s="1" customFormat="1">
      <c r="B232" s="38"/>
      <c r="C232" s="60"/>
      <c r="D232" s="203" t="s">
        <v>154</v>
      </c>
      <c r="E232" s="60"/>
      <c r="F232" s="204" t="s">
        <v>975</v>
      </c>
      <c r="G232" s="60"/>
      <c r="H232" s="60"/>
      <c r="I232" s="161"/>
      <c r="J232" s="60"/>
      <c r="K232" s="60"/>
      <c r="L232" s="58"/>
      <c r="M232" s="205"/>
      <c r="N232" s="39"/>
      <c r="O232" s="39"/>
      <c r="P232" s="39"/>
      <c r="Q232" s="39"/>
      <c r="R232" s="39"/>
      <c r="S232" s="39"/>
      <c r="T232" s="75"/>
      <c r="AT232" s="21" t="s">
        <v>154</v>
      </c>
      <c r="AU232" s="21" t="s">
        <v>86</v>
      </c>
    </row>
    <row r="233" spans="2:65" s="11" customFormat="1">
      <c r="B233" s="206"/>
      <c r="C233" s="207"/>
      <c r="D233" s="208" t="s">
        <v>156</v>
      </c>
      <c r="E233" s="209" t="s">
        <v>21</v>
      </c>
      <c r="F233" s="210" t="s">
        <v>923</v>
      </c>
      <c r="G233" s="207"/>
      <c r="H233" s="211">
        <v>4</v>
      </c>
      <c r="I233" s="212"/>
      <c r="J233" s="207"/>
      <c r="K233" s="207"/>
      <c r="L233" s="213"/>
      <c r="M233" s="214"/>
      <c r="N233" s="215"/>
      <c r="O233" s="215"/>
      <c r="P233" s="215"/>
      <c r="Q233" s="215"/>
      <c r="R233" s="215"/>
      <c r="S233" s="215"/>
      <c r="T233" s="216"/>
      <c r="AT233" s="217" t="s">
        <v>156</v>
      </c>
      <c r="AU233" s="217" t="s">
        <v>86</v>
      </c>
      <c r="AV233" s="11" t="s">
        <v>86</v>
      </c>
      <c r="AW233" s="11" t="s">
        <v>39</v>
      </c>
      <c r="AX233" s="11" t="s">
        <v>84</v>
      </c>
      <c r="AY233" s="217" t="s">
        <v>145</v>
      </c>
    </row>
    <row r="234" spans="2:65" s="1" customFormat="1" ht="31.5" customHeight="1">
      <c r="B234" s="38"/>
      <c r="C234" s="225" t="s">
        <v>631</v>
      </c>
      <c r="D234" s="225" t="s">
        <v>444</v>
      </c>
      <c r="E234" s="226" t="s">
        <v>976</v>
      </c>
      <c r="F234" s="227" t="s">
        <v>977</v>
      </c>
      <c r="G234" s="228" t="s">
        <v>150</v>
      </c>
      <c r="H234" s="229">
        <v>2</v>
      </c>
      <c r="I234" s="230"/>
      <c r="J234" s="231">
        <f>ROUND(I234*H234,2)</f>
        <v>0</v>
      </c>
      <c r="K234" s="227" t="s">
        <v>151</v>
      </c>
      <c r="L234" s="232"/>
      <c r="M234" s="233" t="s">
        <v>21</v>
      </c>
      <c r="N234" s="234" t="s">
        <v>47</v>
      </c>
      <c r="O234" s="39"/>
      <c r="P234" s="200">
        <f>O234*H234</f>
        <v>0</v>
      </c>
      <c r="Q234" s="200">
        <v>1.0129999999999999</v>
      </c>
      <c r="R234" s="200">
        <f>Q234*H234</f>
        <v>2.0259999999999998</v>
      </c>
      <c r="S234" s="200">
        <v>0</v>
      </c>
      <c r="T234" s="201">
        <f>S234*H234</f>
        <v>0</v>
      </c>
      <c r="AR234" s="21" t="s">
        <v>192</v>
      </c>
      <c r="AT234" s="21" t="s">
        <v>444</v>
      </c>
      <c r="AU234" s="21" t="s">
        <v>86</v>
      </c>
      <c r="AY234" s="21" t="s">
        <v>145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21" t="s">
        <v>84</v>
      </c>
      <c r="BK234" s="202">
        <f>ROUND(I234*H234,2)</f>
        <v>0</v>
      </c>
      <c r="BL234" s="21" t="s">
        <v>152</v>
      </c>
      <c r="BM234" s="21" t="s">
        <v>978</v>
      </c>
    </row>
    <row r="235" spans="2:65" s="1" customFormat="1">
      <c r="B235" s="38"/>
      <c r="C235" s="60"/>
      <c r="D235" s="203" t="s">
        <v>154</v>
      </c>
      <c r="E235" s="60"/>
      <c r="F235" s="204" t="s">
        <v>979</v>
      </c>
      <c r="G235" s="60"/>
      <c r="H235" s="60"/>
      <c r="I235" s="161"/>
      <c r="J235" s="60"/>
      <c r="K235" s="60"/>
      <c r="L235" s="58"/>
      <c r="M235" s="205"/>
      <c r="N235" s="39"/>
      <c r="O235" s="39"/>
      <c r="P235" s="39"/>
      <c r="Q235" s="39"/>
      <c r="R235" s="39"/>
      <c r="S235" s="39"/>
      <c r="T235" s="75"/>
      <c r="AT235" s="21" t="s">
        <v>154</v>
      </c>
      <c r="AU235" s="21" t="s">
        <v>86</v>
      </c>
    </row>
    <row r="236" spans="2:65" s="11" customFormat="1">
      <c r="B236" s="206"/>
      <c r="C236" s="207"/>
      <c r="D236" s="208" t="s">
        <v>156</v>
      </c>
      <c r="E236" s="209" t="s">
        <v>21</v>
      </c>
      <c r="F236" s="210" t="s">
        <v>86</v>
      </c>
      <c r="G236" s="207"/>
      <c r="H236" s="211">
        <v>2</v>
      </c>
      <c r="I236" s="212"/>
      <c r="J236" s="207"/>
      <c r="K236" s="207"/>
      <c r="L236" s="213"/>
      <c r="M236" s="214"/>
      <c r="N236" s="215"/>
      <c r="O236" s="215"/>
      <c r="P236" s="215"/>
      <c r="Q236" s="215"/>
      <c r="R236" s="215"/>
      <c r="S236" s="215"/>
      <c r="T236" s="216"/>
      <c r="AT236" s="217" t="s">
        <v>156</v>
      </c>
      <c r="AU236" s="217" t="s">
        <v>86</v>
      </c>
      <c r="AV236" s="11" t="s">
        <v>86</v>
      </c>
      <c r="AW236" s="11" t="s">
        <v>39</v>
      </c>
      <c r="AX236" s="11" t="s">
        <v>84</v>
      </c>
      <c r="AY236" s="217" t="s">
        <v>145</v>
      </c>
    </row>
    <row r="237" spans="2:65" s="1" customFormat="1" ht="22.5" customHeight="1">
      <c r="B237" s="38"/>
      <c r="C237" s="225" t="s">
        <v>635</v>
      </c>
      <c r="D237" s="225" t="s">
        <v>444</v>
      </c>
      <c r="E237" s="226" t="s">
        <v>980</v>
      </c>
      <c r="F237" s="227" t="s">
        <v>981</v>
      </c>
      <c r="G237" s="228" t="s">
        <v>150</v>
      </c>
      <c r="H237" s="229">
        <v>6</v>
      </c>
      <c r="I237" s="230"/>
      <c r="J237" s="231">
        <f>ROUND(I237*H237,2)</f>
        <v>0</v>
      </c>
      <c r="K237" s="227" t="s">
        <v>151</v>
      </c>
      <c r="L237" s="232"/>
      <c r="M237" s="233" t="s">
        <v>21</v>
      </c>
      <c r="N237" s="234" t="s">
        <v>47</v>
      </c>
      <c r="O237" s="39"/>
      <c r="P237" s="200">
        <f>O237*H237</f>
        <v>0</v>
      </c>
      <c r="Q237" s="200">
        <v>0.44900000000000001</v>
      </c>
      <c r="R237" s="200">
        <f>Q237*H237</f>
        <v>2.694</v>
      </c>
      <c r="S237" s="200">
        <v>0</v>
      </c>
      <c r="T237" s="201">
        <f>S237*H237</f>
        <v>0</v>
      </c>
      <c r="AR237" s="21" t="s">
        <v>192</v>
      </c>
      <c r="AT237" s="21" t="s">
        <v>444</v>
      </c>
      <c r="AU237" s="21" t="s">
        <v>86</v>
      </c>
      <c r="AY237" s="21" t="s">
        <v>145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21" t="s">
        <v>84</v>
      </c>
      <c r="BK237" s="202">
        <f>ROUND(I237*H237,2)</f>
        <v>0</v>
      </c>
      <c r="BL237" s="21" t="s">
        <v>152</v>
      </c>
      <c r="BM237" s="21" t="s">
        <v>982</v>
      </c>
    </row>
    <row r="238" spans="2:65" s="1" customFormat="1">
      <c r="B238" s="38"/>
      <c r="C238" s="60"/>
      <c r="D238" s="203" t="s">
        <v>154</v>
      </c>
      <c r="E238" s="60"/>
      <c r="F238" s="204" t="s">
        <v>983</v>
      </c>
      <c r="G238" s="60"/>
      <c r="H238" s="60"/>
      <c r="I238" s="161"/>
      <c r="J238" s="60"/>
      <c r="K238" s="60"/>
      <c r="L238" s="58"/>
      <c r="M238" s="205"/>
      <c r="N238" s="39"/>
      <c r="O238" s="39"/>
      <c r="P238" s="39"/>
      <c r="Q238" s="39"/>
      <c r="R238" s="39"/>
      <c r="S238" s="39"/>
      <c r="T238" s="75"/>
      <c r="AT238" s="21" t="s">
        <v>154</v>
      </c>
      <c r="AU238" s="21" t="s">
        <v>86</v>
      </c>
    </row>
    <row r="239" spans="2:65" s="11" customFormat="1">
      <c r="B239" s="206"/>
      <c r="C239" s="207"/>
      <c r="D239" s="208" t="s">
        <v>156</v>
      </c>
      <c r="E239" s="209" t="s">
        <v>21</v>
      </c>
      <c r="F239" s="210" t="s">
        <v>179</v>
      </c>
      <c r="G239" s="207"/>
      <c r="H239" s="211">
        <v>6</v>
      </c>
      <c r="I239" s="212"/>
      <c r="J239" s="207"/>
      <c r="K239" s="207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156</v>
      </c>
      <c r="AU239" s="217" t="s">
        <v>86</v>
      </c>
      <c r="AV239" s="11" t="s">
        <v>86</v>
      </c>
      <c r="AW239" s="11" t="s">
        <v>39</v>
      </c>
      <c r="AX239" s="11" t="s">
        <v>84</v>
      </c>
      <c r="AY239" s="217" t="s">
        <v>145</v>
      </c>
    </row>
    <row r="240" spans="2:65" s="1" customFormat="1" ht="22.5" customHeight="1">
      <c r="B240" s="38"/>
      <c r="C240" s="225" t="s">
        <v>639</v>
      </c>
      <c r="D240" s="225" t="s">
        <v>444</v>
      </c>
      <c r="E240" s="226" t="s">
        <v>984</v>
      </c>
      <c r="F240" s="227" t="s">
        <v>985</v>
      </c>
      <c r="G240" s="228" t="s">
        <v>150</v>
      </c>
      <c r="H240" s="229">
        <v>7</v>
      </c>
      <c r="I240" s="230"/>
      <c r="J240" s="231">
        <f>ROUND(I240*H240,2)</f>
        <v>0</v>
      </c>
      <c r="K240" s="227" t="s">
        <v>151</v>
      </c>
      <c r="L240" s="232"/>
      <c r="M240" s="233" t="s">
        <v>21</v>
      </c>
      <c r="N240" s="234" t="s">
        <v>47</v>
      </c>
      <c r="O240" s="39"/>
      <c r="P240" s="200">
        <f>O240*H240</f>
        <v>0</v>
      </c>
      <c r="Q240" s="200">
        <v>5.0999999999999997E-2</v>
      </c>
      <c r="R240" s="200">
        <f>Q240*H240</f>
        <v>0.35699999999999998</v>
      </c>
      <c r="S240" s="200">
        <v>0</v>
      </c>
      <c r="T240" s="201">
        <f>S240*H240</f>
        <v>0</v>
      </c>
      <c r="AR240" s="21" t="s">
        <v>192</v>
      </c>
      <c r="AT240" s="21" t="s">
        <v>444</v>
      </c>
      <c r="AU240" s="21" t="s">
        <v>86</v>
      </c>
      <c r="AY240" s="21" t="s">
        <v>145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21" t="s">
        <v>84</v>
      </c>
      <c r="BK240" s="202">
        <f>ROUND(I240*H240,2)</f>
        <v>0</v>
      </c>
      <c r="BL240" s="21" t="s">
        <v>152</v>
      </c>
      <c r="BM240" s="21" t="s">
        <v>986</v>
      </c>
    </row>
    <row r="241" spans="2:65" s="1" customFormat="1">
      <c r="B241" s="38"/>
      <c r="C241" s="60"/>
      <c r="D241" s="203" t="s">
        <v>154</v>
      </c>
      <c r="E241" s="60"/>
      <c r="F241" s="204" t="s">
        <v>987</v>
      </c>
      <c r="G241" s="60"/>
      <c r="H241" s="60"/>
      <c r="I241" s="161"/>
      <c r="J241" s="60"/>
      <c r="K241" s="60"/>
      <c r="L241" s="58"/>
      <c r="M241" s="205"/>
      <c r="N241" s="39"/>
      <c r="O241" s="39"/>
      <c r="P241" s="39"/>
      <c r="Q241" s="39"/>
      <c r="R241" s="39"/>
      <c r="S241" s="39"/>
      <c r="T241" s="75"/>
      <c r="AT241" s="21" t="s">
        <v>154</v>
      </c>
      <c r="AU241" s="21" t="s">
        <v>86</v>
      </c>
    </row>
    <row r="242" spans="2:65" s="11" customFormat="1">
      <c r="B242" s="206"/>
      <c r="C242" s="207"/>
      <c r="D242" s="208" t="s">
        <v>156</v>
      </c>
      <c r="E242" s="209" t="s">
        <v>21</v>
      </c>
      <c r="F242" s="210" t="s">
        <v>185</v>
      </c>
      <c r="G242" s="207"/>
      <c r="H242" s="211">
        <v>7</v>
      </c>
      <c r="I242" s="212"/>
      <c r="J242" s="207"/>
      <c r="K242" s="207"/>
      <c r="L242" s="213"/>
      <c r="M242" s="214"/>
      <c r="N242" s="215"/>
      <c r="O242" s="215"/>
      <c r="P242" s="215"/>
      <c r="Q242" s="215"/>
      <c r="R242" s="215"/>
      <c r="S242" s="215"/>
      <c r="T242" s="216"/>
      <c r="AT242" s="217" t="s">
        <v>156</v>
      </c>
      <c r="AU242" s="217" t="s">
        <v>86</v>
      </c>
      <c r="AV242" s="11" t="s">
        <v>86</v>
      </c>
      <c r="AW242" s="11" t="s">
        <v>39</v>
      </c>
      <c r="AX242" s="11" t="s">
        <v>84</v>
      </c>
      <c r="AY242" s="217" t="s">
        <v>145</v>
      </c>
    </row>
    <row r="243" spans="2:65" s="1" customFormat="1" ht="22.5" customHeight="1">
      <c r="B243" s="38"/>
      <c r="C243" s="225" t="s">
        <v>645</v>
      </c>
      <c r="D243" s="225" t="s">
        <v>444</v>
      </c>
      <c r="E243" s="226" t="s">
        <v>988</v>
      </c>
      <c r="F243" s="227" t="s">
        <v>989</v>
      </c>
      <c r="G243" s="228" t="s">
        <v>150</v>
      </c>
      <c r="H243" s="229">
        <v>6</v>
      </c>
      <c r="I243" s="230"/>
      <c r="J243" s="231">
        <f>ROUND(I243*H243,2)</f>
        <v>0</v>
      </c>
      <c r="K243" s="227" t="s">
        <v>151</v>
      </c>
      <c r="L243" s="232"/>
      <c r="M243" s="233" t="s">
        <v>21</v>
      </c>
      <c r="N243" s="234" t="s">
        <v>47</v>
      </c>
      <c r="O243" s="39"/>
      <c r="P243" s="200">
        <f>O243*H243</f>
        <v>0</v>
      </c>
      <c r="Q243" s="200">
        <v>6.4000000000000001E-2</v>
      </c>
      <c r="R243" s="200">
        <f>Q243*H243</f>
        <v>0.38400000000000001</v>
      </c>
      <c r="S243" s="200">
        <v>0</v>
      </c>
      <c r="T243" s="201">
        <f>S243*H243</f>
        <v>0</v>
      </c>
      <c r="AR243" s="21" t="s">
        <v>192</v>
      </c>
      <c r="AT243" s="21" t="s">
        <v>444</v>
      </c>
      <c r="AU243" s="21" t="s">
        <v>86</v>
      </c>
      <c r="AY243" s="21" t="s">
        <v>145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21" t="s">
        <v>84</v>
      </c>
      <c r="BK243" s="202">
        <f>ROUND(I243*H243,2)</f>
        <v>0</v>
      </c>
      <c r="BL243" s="21" t="s">
        <v>152</v>
      </c>
      <c r="BM243" s="21" t="s">
        <v>990</v>
      </c>
    </row>
    <row r="244" spans="2:65" s="1" customFormat="1">
      <c r="B244" s="38"/>
      <c r="C244" s="60"/>
      <c r="D244" s="203" t="s">
        <v>154</v>
      </c>
      <c r="E244" s="60"/>
      <c r="F244" s="204" t="s">
        <v>991</v>
      </c>
      <c r="G244" s="60"/>
      <c r="H244" s="60"/>
      <c r="I244" s="161"/>
      <c r="J244" s="60"/>
      <c r="K244" s="60"/>
      <c r="L244" s="58"/>
      <c r="M244" s="205"/>
      <c r="N244" s="39"/>
      <c r="O244" s="39"/>
      <c r="P244" s="39"/>
      <c r="Q244" s="39"/>
      <c r="R244" s="39"/>
      <c r="S244" s="39"/>
      <c r="T244" s="75"/>
      <c r="AT244" s="21" t="s">
        <v>154</v>
      </c>
      <c r="AU244" s="21" t="s">
        <v>86</v>
      </c>
    </row>
    <row r="245" spans="2:65" s="11" customFormat="1">
      <c r="B245" s="206"/>
      <c r="C245" s="207"/>
      <c r="D245" s="208" t="s">
        <v>156</v>
      </c>
      <c r="E245" s="209" t="s">
        <v>21</v>
      </c>
      <c r="F245" s="210" t="s">
        <v>179</v>
      </c>
      <c r="G245" s="207"/>
      <c r="H245" s="211">
        <v>6</v>
      </c>
      <c r="I245" s="212"/>
      <c r="J245" s="207"/>
      <c r="K245" s="207"/>
      <c r="L245" s="213"/>
      <c r="M245" s="214"/>
      <c r="N245" s="215"/>
      <c r="O245" s="215"/>
      <c r="P245" s="215"/>
      <c r="Q245" s="215"/>
      <c r="R245" s="215"/>
      <c r="S245" s="215"/>
      <c r="T245" s="216"/>
      <c r="AT245" s="217" t="s">
        <v>156</v>
      </c>
      <c r="AU245" s="217" t="s">
        <v>86</v>
      </c>
      <c r="AV245" s="11" t="s">
        <v>86</v>
      </c>
      <c r="AW245" s="11" t="s">
        <v>39</v>
      </c>
      <c r="AX245" s="11" t="s">
        <v>84</v>
      </c>
      <c r="AY245" s="217" t="s">
        <v>145</v>
      </c>
    </row>
    <row r="246" spans="2:65" s="1" customFormat="1" ht="22.5" customHeight="1">
      <c r="B246" s="38"/>
      <c r="C246" s="225" t="s">
        <v>651</v>
      </c>
      <c r="D246" s="225" t="s">
        <v>444</v>
      </c>
      <c r="E246" s="226" t="s">
        <v>992</v>
      </c>
      <c r="F246" s="227" t="s">
        <v>993</v>
      </c>
      <c r="G246" s="228" t="s">
        <v>150</v>
      </c>
      <c r="H246" s="229">
        <v>13</v>
      </c>
      <c r="I246" s="230"/>
      <c r="J246" s="231">
        <f>ROUND(I246*H246,2)</f>
        <v>0</v>
      </c>
      <c r="K246" s="227" t="s">
        <v>151</v>
      </c>
      <c r="L246" s="232"/>
      <c r="M246" s="233" t="s">
        <v>21</v>
      </c>
      <c r="N246" s="234" t="s">
        <v>47</v>
      </c>
      <c r="O246" s="39"/>
      <c r="P246" s="200">
        <f>O246*H246</f>
        <v>0</v>
      </c>
      <c r="Q246" s="200">
        <v>2E-3</v>
      </c>
      <c r="R246" s="200">
        <f>Q246*H246</f>
        <v>2.6000000000000002E-2</v>
      </c>
      <c r="S246" s="200">
        <v>0</v>
      </c>
      <c r="T246" s="201">
        <f>S246*H246</f>
        <v>0</v>
      </c>
      <c r="AR246" s="21" t="s">
        <v>192</v>
      </c>
      <c r="AT246" s="21" t="s">
        <v>444</v>
      </c>
      <c r="AU246" s="21" t="s">
        <v>86</v>
      </c>
      <c r="AY246" s="21" t="s">
        <v>145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21" t="s">
        <v>84</v>
      </c>
      <c r="BK246" s="202">
        <f>ROUND(I246*H246,2)</f>
        <v>0</v>
      </c>
      <c r="BL246" s="21" t="s">
        <v>152</v>
      </c>
      <c r="BM246" s="21" t="s">
        <v>994</v>
      </c>
    </row>
    <row r="247" spans="2:65" s="1" customFormat="1">
      <c r="B247" s="38"/>
      <c r="C247" s="60"/>
      <c r="D247" s="203" t="s">
        <v>154</v>
      </c>
      <c r="E247" s="60"/>
      <c r="F247" s="204" t="s">
        <v>995</v>
      </c>
      <c r="G247" s="60"/>
      <c r="H247" s="60"/>
      <c r="I247" s="161"/>
      <c r="J247" s="60"/>
      <c r="K247" s="60"/>
      <c r="L247" s="58"/>
      <c r="M247" s="205"/>
      <c r="N247" s="39"/>
      <c r="O247" s="39"/>
      <c r="P247" s="39"/>
      <c r="Q247" s="39"/>
      <c r="R247" s="39"/>
      <c r="S247" s="39"/>
      <c r="T247" s="75"/>
      <c r="AT247" s="21" t="s">
        <v>154</v>
      </c>
      <c r="AU247" s="21" t="s">
        <v>86</v>
      </c>
    </row>
    <row r="248" spans="2:65" s="11" customFormat="1">
      <c r="B248" s="206"/>
      <c r="C248" s="207"/>
      <c r="D248" s="208" t="s">
        <v>156</v>
      </c>
      <c r="E248" s="209" t="s">
        <v>21</v>
      </c>
      <c r="F248" s="210" t="s">
        <v>218</v>
      </c>
      <c r="G248" s="207"/>
      <c r="H248" s="211">
        <v>13</v>
      </c>
      <c r="I248" s="212"/>
      <c r="J248" s="207"/>
      <c r="K248" s="207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156</v>
      </c>
      <c r="AU248" s="217" t="s">
        <v>86</v>
      </c>
      <c r="AV248" s="11" t="s">
        <v>86</v>
      </c>
      <c r="AW248" s="11" t="s">
        <v>39</v>
      </c>
      <c r="AX248" s="11" t="s">
        <v>84</v>
      </c>
      <c r="AY248" s="217" t="s">
        <v>145</v>
      </c>
    </row>
    <row r="249" spans="2:65" s="1" customFormat="1" ht="22.5" customHeight="1">
      <c r="B249" s="38"/>
      <c r="C249" s="191" t="s">
        <v>657</v>
      </c>
      <c r="D249" s="191" t="s">
        <v>147</v>
      </c>
      <c r="E249" s="192" t="s">
        <v>996</v>
      </c>
      <c r="F249" s="193" t="s">
        <v>997</v>
      </c>
      <c r="G249" s="194" t="s">
        <v>150</v>
      </c>
      <c r="H249" s="195">
        <v>1</v>
      </c>
      <c r="I249" s="196"/>
      <c r="J249" s="197">
        <f>ROUND(I249*H249,2)</f>
        <v>0</v>
      </c>
      <c r="K249" s="193" t="s">
        <v>151</v>
      </c>
      <c r="L249" s="58"/>
      <c r="M249" s="198" t="s">
        <v>21</v>
      </c>
      <c r="N249" s="199" t="s">
        <v>47</v>
      </c>
      <c r="O249" s="39"/>
      <c r="P249" s="200">
        <f>O249*H249</f>
        <v>0</v>
      </c>
      <c r="Q249" s="200">
        <v>9.1800000000000007E-3</v>
      </c>
      <c r="R249" s="200">
        <f>Q249*H249</f>
        <v>9.1800000000000007E-3</v>
      </c>
      <c r="S249" s="200">
        <v>0</v>
      </c>
      <c r="T249" s="201">
        <f>S249*H249</f>
        <v>0</v>
      </c>
      <c r="AR249" s="21" t="s">
        <v>152</v>
      </c>
      <c r="AT249" s="21" t="s">
        <v>147</v>
      </c>
      <c r="AU249" s="21" t="s">
        <v>86</v>
      </c>
      <c r="AY249" s="21" t="s">
        <v>145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21" t="s">
        <v>84</v>
      </c>
      <c r="BK249" s="202">
        <f>ROUND(I249*H249,2)</f>
        <v>0</v>
      </c>
      <c r="BL249" s="21" t="s">
        <v>152</v>
      </c>
      <c r="BM249" s="21" t="s">
        <v>998</v>
      </c>
    </row>
    <row r="250" spans="2:65" s="1" customFormat="1">
      <c r="B250" s="38"/>
      <c r="C250" s="60"/>
      <c r="D250" s="203" t="s">
        <v>154</v>
      </c>
      <c r="E250" s="60"/>
      <c r="F250" s="204" t="s">
        <v>997</v>
      </c>
      <c r="G250" s="60"/>
      <c r="H250" s="60"/>
      <c r="I250" s="161"/>
      <c r="J250" s="60"/>
      <c r="K250" s="60"/>
      <c r="L250" s="58"/>
      <c r="M250" s="205"/>
      <c r="N250" s="39"/>
      <c r="O250" s="39"/>
      <c r="P250" s="39"/>
      <c r="Q250" s="39"/>
      <c r="R250" s="39"/>
      <c r="S250" s="39"/>
      <c r="T250" s="75"/>
      <c r="AT250" s="21" t="s">
        <v>154</v>
      </c>
      <c r="AU250" s="21" t="s">
        <v>86</v>
      </c>
    </row>
    <row r="251" spans="2:65" s="11" customFormat="1">
      <c r="B251" s="206"/>
      <c r="C251" s="207"/>
      <c r="D251" s="208" t="s">
        <v>156</v>
      </c>
      <c r="E251" s="209" t="s">
        <v>21</v>
      </c>
      <c r="F251" s="210" t="s">
        <v>84</v>
      </c>
      <c r="G251" s="207"/>
      <c r="H251" s="211">
        <v>1</v>
      </c>
      <c r="I251" s="212"/>
      <c r="J251" s="207"/>
      <c r="K251" s="207"/>
      <c r="L251" s="213"/>
      <c r="M251" s="214"/>
      <c r="N251" s="215"/>
      <c r="O251" s="215"/>
      <c r="P251" s="215"/>
      <c r="Q251" s="215"/>
      <c r="R251" s="215"/>
      <c r="S251" s="215"/>
      <c r="T251" s="216"/>
      <c r="AT251" s="217" t="s">
        <v>156</v>
      </c>
      <c r="AU251" s="217" t="s">
        <v>86</v>
      </c>
      <c r="AV251" s="11" t="s">
        <v>86</v>
      </c>
      <c r="AW251" s="11" t="s">
        <v>39</v>
      </c>
      <c r="AX251" s="11" t="s">
        <v>84</v>
      </c>
      <c r="AY251" s="217" t="s">
        <v>145</v>
      </c>
    </row>
    <row r="252" spans="2:65" s="1" customFormat="1" ht="22.5" customHeight="1">
      <c r="B252" s="38"/>
      <c r="C252" s="191" t="s">
        <v>662</v>
      </c>
      <c r="D252" s="191" t="s">
        <v>147</v>
      </c>
      <c r="E252" s="192" t="s">
        <v>999</v>
      </c>
      <c r="F252" s="193" t="s">
        <v>1000</v>
      </c>
      <c r="G252" s="194" t="s">
        <v>150</v>
      </c>
      <c r="H252" s="195">
        <v>5</v>
      </c>
      <c r="I252" s="196"/>
      <c r="J252" s="197">
        <f>ROUND(I252*H252,2)</f>
        <v>0</v>
      </c>
      <c r="K252" s="193" t="s">
        <v>151</v>
      </c>
      <c r="L252" s="58"/>
      <c r="M252" s="198" t="s">
        <v>21</v>
      </c>
      <c r="N252" s="199" t="s">
        <v>47</v>
      </c>
      <c r="O252" s="39"/>
      <c r="P252" s="200">
        <f>O252*H252</f>
        <v>0</v>
      </c>
      <c r="Q252" s="200">
        <v>0.34089999999999998</v>
      </c>
      <c r="R252" s="200">
        <f>Q252*H252</f>
        <v>1.7044999999999999</v>
      </c>
      <c r="S252" s="200">
        <v>0</v>
      </c>
      <c r="T252" s="201">
        <f>S252*H252</f>
        <v>0</v>
      </c>
      <c r="AR252" s="21" t="s">
        <v>152</v>
      </c>
      <c r="AT252" s="21" t="s">
        <v>147</v>
      </c>
      <c r="AU252" s="21" t="s">
        <v>86</v>
      </c>
      <c r="AY252" s="21" t="s">
        <v>145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21" t="s">
        <v>84</v>
      </c>
      <c r="BK252" s="202">
        <f>ROUND(I252*H252,2)</f>
        <v>0</v>
      </c>
      <c r="BL252" s="21" t="s">
        <v>152</v>
      </c>
      <c r="BM252" s="21" t="s">
        <v>1001</v>
      </c>
    </row>
    <row r="253" spans="2:65" s="1" customFormat="1">
      <c r="B253" s="38"/>
      <c r="C253" s="60"/>
      <c r="D253" s="203" t="s">
        <v>154</v>
      </c>
      <c r="E253" s="60"/>
      <c r="F253" s="204" t="s">
        <v>1000</v>
      </c>
      <c r="G253" s="60"/>
      <c r="H253" s="60"/>
      <c r="I253" s="161"/>
      <c r="J253" s="60"/>
      <c r="K253" s="60"/>
      <c r="L253" s="58"/>
      <c r="M253" s="205"/>
      <c r="N253" s="39"/>
      <c r="O253" s="39"/>
      <c r="P253" s="39"/>
      <c r="Q253" s="39"/>
      <c r="R253" s="39"/>
      <c r="S253" s="39"/>
      <c r="T253" s="75"/>
      <c r="AT253" s="21" t="s">
        <v>154</v>
      </c>
      <c r="AU253" s="21" t="s">
        <v>86</v>
      </c>
    </row>
    <row r="254" spans="2:65" s="11" customFormat="1">
      <c r="B254" s="206"/>
      <c r="C254" s="207"/>
      <c r="D254" s="208" t="s">
        <v>156</v>
      </c>
      <c r="E254" s="209" t="s">
        <v>21</v>
      </c>
      <c r="F254" s="210" t="s">
        <v>172</v>
      </c>
      <c r="G254" s="207"/>
      <c r="H254" s="211">
        <v>5</v>
      </c>
      <c r="I254" s="212"/>
      <c r="J254" s="207"/>
      <c r="K254" s="207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156</v>
      </c>
      <c r="AU254" s="217" t="s">
        <v>86</v>
      </c>
      <c r="AV254" s="11" t="s">
        <v>86</v>
      </c>
      <c r="AW254" s="11" t="s">
        <v>39</v>
      </c>
      <c r="AX254" s="11" t="s">
        <v>84</v>
      </c>
      <c r="AY254" s="217" t="s">
        <v>145</v>
      </c>
    </row>
    <row r="255" spans="2:65" s="1" customFormat="1" ht="22.5" customHeight="1">
      <c r="B255" s="38"/>
      <c r="C255" s="225" t="s">
        <v>667</v>
      </c>
      <c r="D255" s="225" t="s">
        <v>444</v>
      </c>
      <c r="E255" s="226" t="s">
        <v>1002</v>
      </c>
      <c r="F255" s="227" t="s">
        <v>1003</v>
      </c>
      <c r="G255" s="228" t="s">
        <v>150</v>
      </c>
      <c r="H255" s="229">
        <v>5</v>
      </c>
      <c r="I255" s="230"/>
      <c r="J255" s="231">
        <f>ROUND(I255*H255,2)</f>
        <v>0</v>
      </c>
      <c r="K255" s="227" t="s">
        <v>151</v>
      </c>
      <c r="L255" s="232"/>
      <c r="M255" s="233" t="s">
        <v>21</v>
      </c>
      <c r="N255" s="234" t="s">
        <v>47</v>
      </c>
      <c r="O255" s="39"/>
      <c r="P255" s="200">
        <f>O255*H255</f>
        <v>0</v>
      </c>
      <c r="Q255" s="200">
        <v>7.1999999999999995E-2</v>
      </c>
      <c r="R255" s="200">
        <f>Q255*H255</f>
        <v>0.36</v>
      </c>
      <c r="S255" s="200">
        <v>0</v>
      </c>
      <c r="T255" s="201">
        <f>S255*H255</f>
        <v>0</v>
      </c>
      <c r="AR255" s="21" t="s">
        <v>192</v>
      </c>
      <c r="AT255" s="21" t="s">
        <v>444</v>
      </c>
      <c r="AU255" s="21" t="s">
        <v>86</v>
      </c>
      <c r="AY255" s="21" t="s">
        <v>145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21" t="s">
        <v>84</v>
      </c>
      <c r="BK255" s="202">
        <f>ROUND(I255*H255,2)</f>
        <v>0</v>
      </c>
      <c r="BL255" s="21" t="s">
        <v>152</v>
      </c>
      <c r="BM255" s="21" t="s">
        <v>1004</v>
      </c>
    </row>
    <row r="256" spans="2:65" s="1" customFormat="1">
      <c r="B256" s="38"/>
      <c r="C256" s="60"/>
      <c r="D256" s="208" t="s">
        <v>154</v>
      </c>
      <c r="E256" s="60"/>
      <c r="F256" s="221" t="s">
        <v>1005</v>
      </c>
      <c r="G256" s="60"/>
      <c r="H256" s="60"/>
      <c r="I256" s="161"/>
      <c r="J256" s="60"/>
      <c r="K256" s="60"/>
      <c r="L256" s="58"/>
      <c r="M256" s="205"/>
      <c r="N256" s="39"/>
      <c r="O256" s="39"/>
      <c r="P256" s="39"/>
      <c r="Q256" s="39"/>
      <c r="R256" s="39"/>
      <c r="S256" s="39"/>
      <c r="T256" s="75"/>
      <c r="AT256" s="21" t="s">
        <v>154</v>
      </c>
      <c r="AU256" s="21" t="s">
        <v>86</v>
      </c>
    </row>
    <row r="257" spans="2:65" s="1" customFormat="1" ht="31.5" customHeight="1">
      <c r="B257" s="38"/>
      <c r="C257" s="225" t="s">
        <v>673</v>
      </c>
      <c r="D257" s="225" t="s">
        <v>444</v>
      </c>
      <c r="E257" s="226" t="s">
        <v>1006</v>
      </c>
      <c r="F257" s="227" t="s">
        <v>1007</v>
      </c>
      <c r="G257" s="228" t="s">
        <v>150</v>
      </c>
      <c r="H257" s="229">
        <v>5</v>
      </c>
      <c r="I257" s="230"/>
      <c r="J257" s="231">
        <f>ROUND(I257*H257,2)</f>
        <v>0</v>
      </c>
      <c r="K257" s="227" t="s">
        <v>151</v>
      </c>
      <c r="L257" s="232"/>
      <c r="M257" s="233" t="s">
        <v>21</v>
      </c>
      <c r="N257" s="234" t="s">
        <v>47</v>
      </c>
      <c r="O257" s="39"/>
      <c r="P257" s="200">
        <f>O257*H257</f>
        <v>0</v>
      </c>
      <c r="Q257" s="200">
        <v>0.08</v>
      </c>
      <c r="R257" s="200">
        <f>Q257*H257</f>
        <v>0.4</v>
      </c>
      <c r="S257" s="200">
        <v>0</v>
      </c>
      <c r="T257" s="201">
        <f>S257*H257</f>
        <v>0</v>
      </c>
      <c r="AR257" s="21" t="s">
        <v>192</v>
      </c>
      <c r="AT257" s="21" t="s">
        <v>444</v>
      </c>
      <c r="AU257" s="21" t="s">
        <v>86</v>
      </c>
      <c r="AY257" s="21" t="s">
        <v>145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21" t="s">
        <v>84</v>
      </c>
      <c r="BK257" s="202">
        <f>ROUND(I257*H257,2)</f>
        <v>0</v>
      </c>
      <c r="BL257" s="21" t="s">
        <v>152</v>
      </c>
      <c r="BM257" s="21" t="s">
        <v>1008</v>
      </c>
    </row>
    <row r="258" spans="2:65" s="1" customFormat="1">
      <c r="B258" s="38"/>
      <c r="C258" s="60"/>
      <c r="D258" s="208" t="s">
        <v>154</v>
      </c>
      <c r="E258" s="60"/>
      <c r="F258" s="221" t="s">
        <v>1009</v>
      </c>
      <c r="G258" s="60"/>
      <c r="H258" s="60"/>
      <c r="I258" s="161"/>
      <c r="J258" s="60"/>
      <c r="K258" s="60"/>
      <c r="L258" s="58"/>
      <c r="M258" s="205"/>
      <c r="N258" s="39"/>
      <c r="O258" s="39"/>
      <c r="P258" s="39"/>
      <c r="Q258" s="39"/>
      <c r="R258" s="39"/>
      <c r="S258" s="39"/>
      <c r="T258" s="75"/>
      <c r="AT258" s="21" t="s">
        <v>154</v>
      </c>
      <c r="AU258" s="21" t="s">
        <v>86</v>
      </c>
    </row>
    <row r="259" spans="2:65" s="1" customFormat="1" ht="22.5" customHeight="1">
      <c r="B259" s="38"/>
      <c r="C259" s="225" t="s">
        <v>678</v>
      </c>
      <c r="D259" s="225" t="s">
        <v>444</v>
      </c>
      <c r="E259" s="226" t="s">
        <v>1010</v>
      </c>
      <c r="F259" s="227" t="s">
        <v>1011</v>
      </c>
      <c r="G259" s="228" t="s">
        <v>150</v>
      </c>
      <c r="H259" s="229">
        <v>5</v>
      </c>
      <c r="I259" s="230"/>
      <c r="J259" s="231">
        <f>ROUND(I259*H259,2)</f>
        <v>0</v>
      </c>
      <c r="K259" s="227" t="s">
        <v>151</v>
      </c>
      <c r="L259" s="232"/>
      <c r="M259" s="233" t="s">
        <v>21</v>
      </c>
      <c r="N259" s="234" t="s">
        <v>47</v>
      </c>
      <c r="O259" s="39"/>
      <c r="P259" s="200">
        <f>O259*H259</f>
        <v>0</v>
      </c>
      <c r="Q259" s="200">
        <v>5.7000000000000002E-2</v>
      </c>
      <c r="R259" s="200">
        <f>Q259*H259</f>
        <v>0.28500000000000003</v>
      </c>
      <c r="S259" s="200">
        <v>0</v>
      </c>
      <c r="T259" s="201">
        <f>S259*H259</f>
        <v>0</v>
      </c>
      <c r="AR259" s="21" t="s">
        <v>192</v>
      </c>
      <c r="AT259" s="21" t="s">
        <v>444</v>
      </c>
      <c r="AU259" s="21" t="s">
        <v>86</v>
      </c>
      <c r="AY259" s="21" t="s">
        <v>145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21" t="s">
        <v>84</v>
      </c>
      <c r="BK259" s="202">
        <f>ROUND(I259*H259,2)</f>
        <v>0</v>
      </c>
      <c r="BL259" s="21" t="s">
        <v>152</v>
      </c>
      <c r="BM259" s="21" t="s">
        <v>1012</v>
      </c>
    </row>
    <row r="260" spans="2:65" s="1" customFormat="1">
      <c r="B260" s="38"/>
      <c r="C260" s="60"/>
      <c r="D260" s="208" t="s">
        <v>154</v>
      </c>
      <c r="E260" s="60"/>
      <c r="F260" s="221" t="s">
        <v>1013</v>
      </c>
      <c r="G260" s="60"/>
      <c r="H260" s="60"/>
      <c r="I260" s="161"/>
      <c r="J260" s="60"/>
      <c r="K260" s="60"/>
      <c r="L260" s="58"/>
      <c r="M260" s="205"/>
      <c r="N260" s="39"/>
      <c r="O260" s="39"/>
      <c r="P260" s="39"/>
      <c r="Q260" s="39"/>
      <c r="R260" s="39"/>
      <c r="S260" s="39"/>
      <c r="T260" s="75"/>
      <c r="AT260" s="21" t="s">
        <v>154</v>
      </c>
      <c r="AU260" s="21" t="s">
        <v>86</v>
      </c>
    </row>
    <row r="261" spans="2:65" s="1" customFormat="1" ht="22.5" customHeight="1">
      <c r="B261" s="38"/>
      <c r="C261" s="225" t="s">
        <v>684</v>
      </c>
      <c r="D261" s="225" t="s">
        <v>444</v>
      </c>
      <c r="E261" s="226" t="s">
        <v>1014</v>
      </c>
      <c r="F261" s="227" t="s">
        <v>1015</v>
      </c>
      <c r="G261" s="228" t="s">
        <v>150</v>
      </c>
      <c r="H261" s="229">
        <v>5</v>
      </c>
      <c r="I261" s="230"/>
      <c r="J261" s="231">
        <f>ROUND(I261*H261,2)</f>
        <v>0</v>
      </c>
      <c r="K261" s="227" t="s">
        <v>151</v>
      </c>
      <c r="L261" s="232"/>
      <c r="M261" s="233" t="s">
        <v>21</v>
      </c>
      <c r="N261" s="234" t="s">
        <v>47</v>
      </c>
      <c r="O261" s="39"/>
      <c r="P261" s="200">
        <f>O261*H261</f>
        <v>0</v>
      </c>
      <c r="Q261" s="200">
        <v>0.111</v>
      </c>
      <c r="R261" s="200">
        <f>Q261*H261</f>
        <v>0.55500000000000005</v>
      </c>
      <c r="S261" s="200">
        <v>0</v>
      </c>
      <c r="T261" s="201">
        <f>S261*H261</f>
        <v>0</v>
      </c>
      <c r="AR261" s="21" t="s">
        <v>192</v>
      </c>
      <c r="AT261" s="21" t="s">
        <v>444</v>
      </c>
      <c r="AU261" s="21" t="s">
        <v>86</v>
      </c>
      <c r="AY261" s="21" t="s">
        <v>145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21" t="s">
        <v>84</v>
      </c>
      <c r="BK261" s="202">
        <f>ROUND(I261*H261,2)</f>
        <v>0</v>
      </c>
      <c r="BL261" s="21" t="s">
        <v>152</v>
      </c>
      <c r="BM261" s="21" t="s">
        <v>1016</v>
      </c>
    </row>
    <row r="262" spans="2:65" s="1" customFormat="1">
      <c r="B262" s="38"/>
      <c r="C262" s="60"/>
      <c r="D262" s="208" t="s">
        <v>154</v>
      </c>
      <c r="E262" s="60"/>
      <c r="F262" s="221" t="s">
        <v>1017</v>
      </c>
      <c r="G262" s="60"/>
      <c r="H262" s="60"/>
      <c r="I262" s="161"/>
      <c r="J262" s="60"/>
      <c r="K262" s="60"/>
      <c r="L262" s="58"/>
      <c r="M262" s="205"/>
      <c r="N262" s="39"/>
      <c r="O262" s="39"/>
      <c r="P262" s="39"/>
      <c r="Q262" s="39"/>
      <c r="R262" s="39"/>
      <c r="S262" s="39"/>
      <c r="T262" s="75"/>
      <c r="AT262" s="21" t="s">
        <v>154</v>
      </c>
      <c r="AU262" s="21" t="s">
        <v>86</v>
      </c>
    </row>
    <row r="263" spans="2:65" s="1" customFormat="1" ht="22.5" customHeight="1">
      <c r="B263" s="38"/>
      <c r="C263" s="225" t="s">
        <v>689</v>
      </c>
      <c r="D263" s="225" t="s">
        <v>444</v>
      </c>
      <c r="E263" s="226" t="s">
        <v>1018</v>
      </c>
      <c r="F263" s="227" t="s">
        <v>1019</v>
      </c>
      <c r="G263" s="228" t="s">
        <v>150</v>
      </c>
      <c r="H263" s="229">
        <v>5</v>
      </c>
      <c r="I263" s="230"/>
      <c r="J263" s="231">
        <f>ROUND(I263*H263,2)</f>
        <v>0</v>
      </c>
      <c r="K263" s="227" t="s">
        <v>151</v>
      </c>
      <c r="L263" s="232"/>
      <c r="M263" s="233" t="s">
        <v>21</v>
      </c>
      <c r="N263" s="234" t="s">
        <v>47</v>
      </c>
      <c r="O263" s="39"/>
      <c r="P263" s="200">
        <f>O263*H263</f>
        <v>0</v>
      </c>
      <c r="Q263" s="200">
        <v>2.7E-2</v>
      </c>
      <c r="R263" s="200">
        <f>Q263*H263</f>
        <v>0.13500000000000001</v>
      </c>
      <c r="S263" s="200">
        <v>0</v>
      </c>
      <c r="T263" s="201">
        <f>S263*H263</f>
        <v>0</v>
      </c>
      <c r="AR263" s="21" t="s">
        <v>192</v>
      </c>
      <c r="AT263" s="21" t="s">
        <v>444</v>
      </c>
      <c r="AU263" s="21" t="s">
        <v>86</v>
      </c>
      <c r="AY263" s="21" t="s">
        <v>145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21" t="s">
        <v>84</v>
      </c>
      <c r="BK263" s="202">
        <f>ROUND(I263*H263,2)</f>
        <v>0</v>
      </c>
      <c r="BL263" s="21" t="s">
        <v>152</v>
      </c>
      <c r="BM263" s="21" t="s">
        <v>1020</v>
      </c>
    </row>
    <row r="264" spans="2:65" s="1" customFormat="1">
      <c r="B264" s="38"/>
      <c r="C264" s="60"/>
      <c r="D264" s="208" t="s">
        <v>154</v>
      </c>
      <c r="E264" s="60"/>
      <c r="F264" s="221" t="s">
        <v>1021</v>
      </c>
      <c r="G264" s="60"/>
      <c r="H264" s="60"/>
      <c r="I264" s="161"/>
      <c r="J264" s="60"/>
      <c r="K264" s="60"/>
      <c r="L264" s="58"/>
      <c r="M264" s="205"/>
      <c r="N264" s="39"/>
      <c r="O264" s="39"/>
      <c r="P264" s="39"/>
      <c r="Q264" s="39"/>
      <c r="R264" s="39"/>
      <c r="S264" s="39"/>
      <c r="T264" s="75"/>
      <c r="AT264" s="21" t="s">
        <v>154</v>
      </c>
      <c r="AU264" s="21" t="s">
        <v>86</v>
      </c>
    </row>
    <row r="265" spans="2:65" s="1" customFormat="1" ht="22.5" customHeight="1">
      <c r="B265" s="38"/>
      <c r="C265" s="225" t="s">
        <v>695</v>
      </c>
      <c r="D265" s="225" t="s">
        <v>444</v>
      </c>
      <c r="E265" s="226" t="s">
        <v>1022</v>
      </c>
      <c r="F265" s="227" t="s">
        <v>1023</v>
      </c>
      <c r="G265" s="228" t="s">
        <v>150</v>
      </c>
      <c r="H265" s="229">
        <v>5</v>
      </c>
      <c r="I265" s="230"/>
      <c r="J265" s="231">
        <f>ROUND(I265*H265,2)</f>
        <v>0</v>
      </c>
      <c r="K265" s="227" t="s">
        <v>151</v>
      </c>
      <c r="L265" s="232"/>
      <c r="M265" s="233" t="s">
        <v>21</v>
      </c>
      <c r="N265" s="234" t="s">
        <v>47</v>
      </c>
      <c r="O265" s="39"/>
      <c r="P265" s="200">
        <f>O265*H265</f>
        <v>0</v>
      </c>
      <c r="Q265" s="200">
        <v>5.8000000000000003E-2</v>
      </c>
      <c r="R265" s="200">
        <f>Q265*H265</f>
        <v>0.29000000000000004</v>
      </c>
      <c r="S265" s="200">
        <v>0</v>
      </c>
      <c r="T265" s="201">
        <f>S265*H265</f>
        <v>0</v>
      </c>
      <c r="AR265" s="21" t="s">
        <v>192</v>
      </c>
      <c r="AT265" s="21" t="s">
        <v>444</v>
      </c>
      <c r="AU265" s="21" t="s">
        <v>86</v>
      </c>
      <c r="AY265" s="21" t="s">
        <v>145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21" t="s">
        <v>84</v>
      </c>
      <c r="BK265" s="202">
        <f>ROUND(I265*H265,2)</f>
        <v>0</v>
      </c>
      <c r="BL265" s="21" t="s">
        <v>152</v>
      </c>
      <c r="BM265" s="21" t="s">
        <v>1024</v>
      </c>
    </row>
    <row r="266" spans="2:65" s="1" customFormat="1">
      <c r="B266" s="38"/>
      <c r="C266" s="60"/>
      <c r="D266" s="208" t="s">
        <v>154</v>
      </c>
      <c r="E266" s="60"/>
      <c r="F266" s="221" t="s">
        <v>1025</v>
      </c>
      <c r="G266" s="60"/>
      <c r="H266" s="60"/>
      <c r="I266" s="161"/>
      <c r="J266" s="60"/>
      <c r="K266" s="60"/>
      <c r="L266" s="58"/>
      <c r="M266" s="205"/>
      <c r="N266" s="39"/>
      <c r="O266" s="39"/>
      <c r="P266" s="39"/>
      <c r="Q266" s="39"/>
      <c r="R266" s="39"/>
      <c r="S266" s="39"/>
      <c r="T266" s="75"/>
      <c r="AT266" s="21" t="s">
        <v>154</v>
      </c>
      <c r="AU266" s="21" t="s">
        <v>86</v>
      </c>
    </row>
    <row r="267" spans="2:65" s="1" customFormat="1" ht="22.5" customHeight="1">
      <c r="B267" s="38"/>
      <c r="C267" s="225" t="s">
        <v>700</v>
      </c>
      <c r="D267" s="225" t="s">
        <v>444</v>
      </c>
      <c r="E267" s="226" t="s">
        <v>1026</v>
      </c>
      <c r="F267" s="227" t="s">
        <v>1027</v>
      </c>
      <c r="G267" s="228" t="s">
        <v>150</v>
      </c>
      <c r="H267" s="229">
        <v>5</v>
      </c>
      <c r="I267" s="230"/>
      <c r="J267" s="231">
        <f>ROUND(I267*H267,2)</f>
        <v>0</v>
      </c>
      <c r="K267" s="227" t="s">
        <v>151</v>
      </c>
      <c r="L267" s="232"/>
      <c r="M267" s="233" t="s">
        <v>21</v>
      </c>
      <c r="N267" s="234" t="s">
        <v>47</v>
      </c>
      <c r="O267" s="39"/>
      <c r="P267" s="200">
        <f>O267*H267</f>
        <v>0</v>
      </c>
      <c r="Q267" s="200">
        <v>0.06</v>
      </c>
      <c r="R267" s="200">
        <f>Q267*H267</f>
        <v>0.3</v>
      </c>
      <c r="S267" s="200">
        <v>0</v>
      </c>
      <c r="T267" s="201">
        <f>S267*H267</f>
        <v>0</v>
      </c>
      <c r="AR267" s="21" t="s">
        <v>192</v>
      </c>
      <c r="AT267" s="21" t="s">
        <v>444</v>
      </c>
      <c r="AU267" s="21" t="s">
        <v>86</v>
      </c>
      <c r="AY267" s="21" t="s">
        <v>145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21" t="s">
        <v>84</v>
      </c>
      <c r="BK267" s="202">
        <f>ROUND(I267*H267,2)</f>
        <v>0</v>
      </c>
      <c r="BL267" s="21" t="s">
        <v>152</v>
      </c>
      <c r="BM267" s="21" t="s">
        <v>1028</v>
      </c>
    </row>
    <row r="268" spans="2:65" s="1" customFormat="1">
      <c r="B268" s="38"/>
      <c r="C268" s="60"/>
      <c r="D268" s="208" t="s">
        <v>154</v>
      </c>
      <c r="E268" s="60"/>
      <c r="F268" s="221" t="s">
        <v>1029</v>
      </c>
      <c r="G268" s="60"/>
      <c r="H268" s="60"/>
      <c r="I268" s="161"/>
      <c r="J268" s="60"/>
      <c r="K268" s="60"/>
      <c r="L268" s="58"/>
      <c r="M268" s="205"/>
      <c r="N268" s="39"/>
      <c r="O268" s="39"/>
      <c r="P268" s="39"/>
      <c r="Q268" s="39"/>
      <c r="R268" s="39"/>
      <c r="S268" s="39"/>
      <c r="T268" s="75"/>
      <c r="AT268" s="21" t="s">
        <v>154</v>
      </c>
      <c r="AU268" s="21" t="s">
        <v>86</v>
      </c>
    </row>
    <row r="269" spans="2:65" s="1" customFormat="1" ht="22.5" customHeight="1">
      <c r="B269" s="38"/>
      <c r="C269" s="225" t="s">
        <v>706</v>
      </c>
      <c r="D269" s="225" t="s">
        <v>444</v>
      </c>
      <c r="E269" s="226" t="s">
        <v>1030</v>
      </c>
      <c r="F269" s="227" t="s">
        <v>1031</v>
      </c>
      <c r="G269" s="228" t="s">
        <v>150</v>
      </c>
      <c r="H269" s="229">
        <v>5</v>
      </c>
      <c r="I269" s="230"/>
      <c r="J269" s="231">
        <f>ROUND(I269*H269,2)</f>
        <v>0</v>
      </c>
      <c r="K269" s="227" t="s">
        <v>151</v>
      </c>
      <c r="L269" s="232"/>
      <c r="M269" s="233" t="s">
        <v>21</v>
      </c>
      <c r="N269" s="234" t="s">
        <v>47</v>
      </c>
      <c r="O269" s="39"/>
      <c r="P269" s="200">
        <f>O269*H269</f>
        <v>0</v>
      </c>
      <c r="Q269" s="200">
        <v>6.0000000000000001E-3</v>
      </c>
      <c r="R269" s="200">
        <f>Q269*H269</f>
        <v>0.03</v>
      </c>
      <c r="S269" s="200">
        <v>0</v>
      </c>
      <c r="T269" s="201">
        <f>S269*H269</f>
        <v>0</v>
      </c>
      <c r="AR269" s="21" t="s">
        <v>192</v>
      </c>
      <c r="AT269" s="21" t="s">
        <v>444</v>
      </c>
      <c r="AU269" s="21" t="s">
        <v>86</v>
      </c>
      <c r="AY269" s="21" t="s">
        <v>145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21" t="s">
        <v>84</v>
      </c>
      <c r="BK269" s="202">
        <f>ROUND(I269*H269,2)</f>
        <v>0</v>
      </c>
      <c r="BL269" s="21" t="s">
        <v>152</v>
      </c>
      <c r="BM269" s="21" t="s">
        <v>1032</v>
      </c>
    </row>
    <row r="270" spans="2:65" s="1" customFormat="1">
      <c r="B270" s="38"/>
      <c r="C270" s="60"/>
      <c r="D270" s="208" t="s">
        <v>154</v>
      </c>
      <c r="E270" s="60"/>
      <c r="F270" s="221" t="s">
        <v>1033</v>
      </c>
      <c r="G270" s="60"/>
      <c r="H270" s="60"/>
      <c r="I270" s="161"/>
      <c r="J270" s="60"/>
      <c r="K270" s="60"/>
      <c r="L270" s="58"/>
      <c r="M270" s="205"/>
      <c r="N270" s="39"/>
      <c r="O270" s="39"/>
      <c r="P270" s="39"/>
      <c r="Q270" s="39"/>
      <c r="R270" s="39"/>
      <c r="S270" s="39"/>
      <c r="T270" s="75"/>
      <c r="AT270" s="21" t="s">
        <v>154</v>
      </c>
      <c r="AU270" s="21" t="s">
        <v>86</v>
      </c>
    </row>
    <row r="271" spans="2:65" s="1" customFormat="1" ht="31.5" customHeight="1">
      <c r="B271" s="38"/>
      <c r="C271" s="191" t="s">
        <v>712</v>
      </c>
      <c r="D271" s="191" t="s">
        <v>147</v>
      </c>
      <c r="E271" s="192" t="s">
        <v>1034</v>
      </c>
      <c r="F271" s="193" t="s">
        <v>1035</v>
      </c>
      <c r="G271" s="194" t="s">
        <v>1036</v>
      </c>
      <c r="H271" s="195">
        <v>1</v>
      </c>
      <c r="I271" s="196"/>
      <c r="J271" s="197">
        <f>ROUND(I271*H271,2)</f>
        <v>0</v>
      </c>
      <c r="K271" s="193" t="s">
        <v>151</v>
      </c>
      <c r="L271" s="58"/>
      <c r="M271" s="198" t="s">
        <v>21</v>
      </c>
      <c r="N271" s="199" t="s">
        <v>47</v>
      </c>
      <c r="O271" s="39"/>
      <c r="P271" s="200">
        <f>O271*H271</f>
        <v>0</v>
      </c>
      <c r="Q271" s="200">
        <v>29.59862</v>
      </c>
      <c r="R271" s="200">
        <f>Q271*H271</f>
        <v>29.59862</v>
      </c>
      <c r="S271" s="200">
        <v>0</v>
      </c>
      <c r="T271" s="201">
        <f>S271*H271</f>
        <v>0</v>
      </c>
      <c r="AR271" s="21" t="s">
        <v>152</v>
      </c>
      <c r="AT271" s="21" t="s">
        <v>147</v>
      </c>
      <c r="AU271" s="21" t="s">
        <v>86</v>
      </c>
      <c r="AY271" s="21" t="s">
        <v>145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21" t="s">
        <v>84</v>
      </c>
      <c r="BK271" s="202">
        <f>ROUND(I271*H271,2)</f>
        <v>0</v>
      </c>
      <c r="BL271" s="21" t="s">
        <v>152</v>
      </c>
      <c r="BM271" s="21" t="s">
        <v>1037</v>
      </c>
    </row>
    <row r="272" spans="2:65" s="1" customFormat="1" ht="24">
      <c r="B272" s="38"/>
      <c r="C272" s="60"/>
      <c r="D272" s="203" t="s">
        <v>154</v>
      </c>
      <c r="E272" s="60"/>
      <c r="F272" s="204" t="s">
        <v>1038</v>
      </c>
      <c r="G272" s="60"/>
      <c r="H272" s="60"/>
      <c r="I272" s="161"/>
      <c r="J272" s="60"/>
      <c r="K272" s="60"/>
      <c r="L272" s="58"/>
      <c r="M272" s="205"/>
      <c r="N272" s="39"/>
      <c r="O272" s="39"/>
      <c r="P272" s="39"/>
      <c r="Q272" s="39"/>
      <c r="R272" s="39"/>
      <c r="S272" s="39"/>
      <c r="T272" s="75"/>
      <c r="AT272" s="21" t="s">
        <v>154</v>
      </c>
      <c r="AU272" s="21" t="s">
        <v>86</v>
      </c>
    </row>
    <row r="273" spans="2:65" s="11" customFormat="1">
      <c r="B273" s="206"/>
      <c r="C273" s="207"/>
      <c r="D273" s="208" t="s">
        <v>156</v>
      </c>
      <c r="E273" s="209" t="s">
        <v>21</v>
      </c>
      <c r="F273" s="210" t="s">
        <v>84</v>
      </c>
      <c r="G273" s="207"/>
      <c r="H273" s="211">
        <v>1</v>
      </c>
      <c r="I273" s="212"/>
      <c r="J273" s="207"/>
      <c r="K273" s="207"/>
      <c r="L273" s="213"/>
      <c r="M273" s="214"/>
      <c r="N273" s="215"/>
      <c r="O273" s="215"/>
      <c r="P273" s="215"/>
      <c r="Q273" s="215"/>
      <c r="R273" s="215"/>
      <c r="S273" s="215"/>
      <c r="T273" s="216"/>
      <c r="AT273" s="217" t="s">
        <v>156</v>
      </c>
      <c r="AU273" s="217" t="s">
        <v>86</v>
      </c>
      <c r="AV273" s="11" t="s">
        <v>86</v>
      </c>
      <c r="AW273" s="11" t="s">
        <v>39</v>
      </c>
      <c r="AX273" s="11" t="s">
        <v>84</v>
      </c>
      <c r="AY273" s="217" t="s">
        <v>145</v>
      </c>
    </row>
    <row r="274" spans="2:65" s="1" customFormat="1" ht="22.5" customHeight="1">
      <c r="B274" s="38"/>
      <c r="C274" s="191" t="s">
        <v>718</v>
      </c>
      <c r="D274" s="191" t="s">
        <v>147</v>
      </c>
      <c r="E274" s="192" t="s">
        <v>1039</v>
      </c>
      <c r="F274" s="193" t="s">
        <v>1040</v>
      </c>
      <c r="G274" s="194" t="s">
        <v>150</v>
      </c>
      <c r="H274" s="195">
        <v>6</v>
      </c>
      <c r="I274" s="196"/>
      <c r="J274" s="197">
        <f>ROUND(I274*H274,2)</f>
        <v>0</v>
      </c>
      <c r="K274" s="193" t="s">
        <v>151</v>
      </c>
      <c r="L274" s="58"/>
      <c r="M274" s="198" t="s">
        <v>21</v>
      </c>
      <c r="N274" s="199" t="s">
        <v>47</v>
      </c>
      <c r="O274" s="39"/>
      <c r="P274" s="200">
        <f>O274*H274</f>
        <v>0</v>
      </c>
      <c r="Q274" s="200">
        <v>7.0200000000000002E-3</v>
      </c>
      <c r="R274" s="200">
        <f>Q274*H274</f>
        <v>4.2120000000000005E-2</v>
      </c>
      <c r="S274" s="200">
        <v>0</v>
      </c>
      <c r="T274" s="201">
        <f>S274*H274</f>
        <v>0</v>
      </c>
      <c r="AR274" s="21" t="s">
        <v>152</v>
      </c>
      <c r="AT274" s="21" t="s">
        <v>147</v>
      </c>
      <c r="AU274" s="21" t="s">
        <v>86</v>
      </c>
      <c r="AY274" s="21" t="s">
        <v>145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21" t="s">
        <v>84</v>
      </c>
      <c r="BK274" s="202">
        <f>ROUND(I274*H274,2)</f>
        <v>0</v>
      </c>
      <c r="BL274" s="21" t="s">
        <v>152</v>
      </c>
      <c r="BM274" s="21" t="s">
        <v>1041</v>
      </c>
    </row>
    <row r="275" spans="2:65" s="1" customFormat="1">
      <c r="B275" s="38"/>
      <c r="C275" s="60"/>
      <c r="D275" s="203" t="s">
        <v>154</v>
      </c>
      <c r="E275" s="60"/>
      <c r="F275" s="204" t="s">
        <v>1042</v>
      </c>
      <c r="G275" s="60"/>
      <c r="H275" s="60"/>
      <c r="I275" s="161"/>
      <c r="J275" s="60"/>
      <c r="K275" s="60"/>
      <c r="L275" s="58"/>
      <c r="M275" s="205"/>
      <c r="N275" s="39"/>
      <c r="O275" s="39"/>
      <c r="P275" s="39"/>
      <c r="Q275" s="39"/>
      <c r="R275" s="39"/>
      <c r="S275" s="39"/>
      <c r="T275" s="75"/>
      <c r="AT275" s="21" t="s">
        <v>154</v>
      </c>
      <c r="AU275" s="21" t="s">
        <v>86</v>
      </c>
    </row>
    <row r="276" spans="2:65" s="11" customFormat="1">
      <c r="B276" s="206"/>
      <c r="C276" s="207"/>
      <c r="D276" s="208" t="s">
        <v>156</v>
      </c>
      <c r="E276" s="209" t="s">
        <v>21</v>
      </c>
      <c r="F276" s="210" t="s">
        <v>179</v>
      </c>
      <c r="G276" s="207"/>
      <c r="H276" s="211">
        <v>6</v>
      </c>
      <c r="I276" s="212"/>
      <c r="J276" s="207"/>
      <c r="K276" s="207"/>
      <c r="L276" s="213"/>
      <c r="M276" s="214"/>
      <c r="N276" s="215"/>
      <c r="O276" s="215"/>
      <c r="P276" s="215"/>
      <c r="Q276" s="215"/>
      <c r="R276" s="215"/>
      <c r="S276" s="215"/>
      <c r="T276" s="216"/>
      <c r="AT276" s="217" t="s">
        <v>156</v>
      </c>
      <c r="AU276" s="217" t="s">
        <v>86</v>
      </c>
      <c r="AV276" s="11" t="s">
        <v>86</v>
      </c>
      <c r="AW276" s="11" t="s">
        <v>39</v>
      </c>
      <c r="AX276" s="11" t="s">
        <v>84</v>
      </c>
      <c r="AY276" s="217" t="s">
        <v>145</v>
      </c>
    </row>
    <row r="277" spans="2:65" s="1" customFormat="1" ht="22.5" customHeight="1">
      <c r="B277" s="38"/>
      <c r="C277" s="225" t="s">
        <v>724</v>
      </c>
      <c r="D277" s="225" t="s">
        <v>444</v>
      </c>
      <c r="E277" s="226" t="s">
        <v>1043</v>
      </c>
      <c r="F277" s="227" t="s">
        <v>1044</v>
      </c>
      <c r="G277" s="228" t="s">
        <v>150</v>
      </c>
      <c r="H277" s="229">
        <v>6</v>
      </c>
      <c r="I277" s="230"/>
      <c r="J277" s="231">
        <f>ROUND(I277*H277,2)</f>
        <v>0</v>
      </c>
      <c r="K277" s="227" t="s">
        <v>151</v>
      </c>
      <c r="L277" s="232"/>
      <c r="M277" s="233" t="s">
        <v>21</v>
      </c>
      <c r="N277" s="234" t="s">
        <v>47</v>
      </c>
      <c r="O277" s="39"/>
      <c r="P277" s="200">
        <f>O277*H277</f>
        <v>0</v>
      </c>
      <c r="Q277" s="200">
        <v>0.10100000000000001</v>
      </c>
      <c r="R277" s="200">
        <f>Q277*H277</f>
        <v>0.60600000000000009</v>
      </c>
      <c r="S277" s="200">
        <v>0</v>
      </c>
      <c r="T277" s="201">
        <f>S277*H277</f>
        <v>0</v>
      </c>
      <c r="AR277" s="21" t="s">
        <v>192</v>
      </c>
      <c r="AT277" s="21" t="s">
        <v>444</v>
      </c>
      <c r="AU277" s="21" t="s">
        <v>86</v>
      </c>
      <c r="AY277" s="21" t="s">
        <v>145</v>
      </c>
      <c r="BE277" s="202">
        <f>IF(N277="základní",J277,0)</f>
        <v>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21" t="s">
        <v>84</v>
      </c>
      <c r="BK277" s="202">
        <f>ROUND(I277*H277,2)</f>
        <v>0</v>
      </c>
      <c r="BL277" s="21" t="s">
        <v>152</v>
      </c>
      <c r="BM277" s="21" t="s">
        <v>1045</v>
      </c>
    </row>
    <row r="278" spans="2:65" s="1" customFormat="1">
      <c r="B278" s="38"/>
      <c r="C278" s="60"/>
      <c r="D278" s="208" t="s">
        <v>154</v>
      </c>
      <c r="E278" s="60"/>
      <c r="F278" s="221" t="s">
        <v>1046</v>
      </c>
      <c r="G278" s="60"/>
      <c r="H278" s="60"/>
      <c r="I278" s="161"/>
      <c r="J278" s="60"/>
      <c r="K278" s="60"/>
      <c r="L278" s="58"/>
      <c r="M278" s="205"/>
      <c r="N278" s="39"/>
      <c r="O278" s="39"/>
      <c r="P278" s="39"/>
      <c r="Q278" s="39"/>
      <c r="R278" s="39"/>
      <c r="S278" s="39"/>
      <c r="T278" s="75"/>
      <c r="AT278" s="21" t="s">
        <v>154</v>
      </c>
      <c r="AU278" s="21" t="s">
        <v>86</v>
      </c>
    </row>
    <row r="279" spans="2:65" s="1" customFormat="1" ht="22.5" customHeight="1">
      <c r="B279" s="38"/>
      <c r="C279" s="191" t="s">
        <v>726</v>
      </c>
      <c r="D279" s="191" t="s">
        <v>147</v>
      </c>
      <c r="E279" s="192" t="s">
        <v>1047</v>
      </c>
      <c r="F279" s="193" t="s">
        <v>1048</v>
      </c>
      <c r="G279" s="194" t="s">
        <v>150</v>
      </c>
      <c r="H279" s="195">
        <v>1</v>
      </c>
      <c r="I279" s="196"/>
      <c r="J279" s="197">
        <f>ROUND(I279*H279,2)</f>
        <v>0</v>
      </c>
      <c r="K279" s="193" t="s">
        <v>151</v>
      </c>
      <c r="L279" s="58"/>
      <c r="M279" s="198" t="s">
        <v>21</v>
      </c>
      <c r="N279" s="199" t="s">
        <v>47</v>
      </c>
      <c r="O279" s="39"/>
      <c r="P279" s="200">
        <f>O279*H279</f>
        <v>0</v>
      </c>
      <c r="Q279" s="200">
        <v>0.42368</v>
      </c>
      <c r="R279" s="200">
        <f>Q279*H279</f>
        <v>0.42368</v>
      </c>
      <c r="S279" s="200">
        <v>0</v>
      </c>
      <c r="T279" s="201">
        <f>S279*H279</f>
        <v>0</v>
      </c>
      <c r="AR279" s="21" t="s">
        <v>152</v>
      </c>
      <c r="AT279" s="21" t="s">
        <v>147</v>
      </c>
      <c r="AU279" s="21" t="s">
        <v>86</v>
      </c>
      <c r="AY279" s="21" t="s">
        <v>145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21" t="s">
        <v>84</v>
      </c>
      <c r="BK279" s="202">
        <f>ROUND(I279*H279,2)</f>
        <v>0</v>
      </c>
      <c r="BL279" s="21" t="s">
        <v>152</v>
      </c>
      <c r="BM279" s="21" t="s">
        <v>1049</v>
      </c>
    </row>
    <row r="280" spans="2:65" s="1" customFormat="1">
      <c r="B280" s="38"/>
      <c r="C280" s="60"/>
      <c r="D280" s="203" t="s">
        <v>154</v>
      </c>
      <c r="E280" s="60"/>
      <c r="F280" s="204" t="s">
        <v>1048</v>
      </c>
      <c r="G280" s="60"/>
      <c r="H280" s="60"/>
      <c r="I280" s="161"/>
      <c r="J280" s="60"/>
      <c r="K280" s="60"/>
      <c r="L280" s="58"/>
      <c r="M280" s="205"/>
      <c r="N280" s="39"/>
      <c r="O280" s="39"/>
      <c r="P280" s="39"/>
      <c r="Q280" s="39"/>
      <c r="R280" s="39"/>
      <c r="S280" s="39"/>
      <c r="T280" s="75"/>
      <c r="AT280" s="21" t="s">
        <v>154</v>
      </c>
      <c r="AU280" s="21" t="s">
        <v>86</v>
      </c>
    </row>
    <row r="281" spans="2:65" s="11" customFormat="1">
      <c r="B281" s="206"/>
      <c r="C281" s="207"/>
      <c r="D281" s="208" t="s">
        <v>156</v>
      </c>
      <c r="E281" s="209" t="s">
        <v>21</v>
      </c>
      <c r="F281" s="210" t="s">
        <v>84</v>
      </c>
      <c r="G281" s="207"/>
      <c r="H281" s="211">
        <v>1</v>
      </c>
      <c r="I281" s="212"/>
      <c r="J281" s="207"/>
      <c r="K281" s="207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156</v>
      </c>
      <c r="AU281" s="217" t="s">
        <v>86</v>
      </c>
      <c r="AV281" s="11" t="s">
        <v>86</v>
      </c>
      <c r="AW281" s="11" t="s">
        <v>39</v>
      </c>
      <c r="AX281" s="11" t="s">
        <v>84</v>
      </c>
      <c r="AY281" s="217" t="s">
        <v>145</v>
      </c>
    </row>
    <row r="282" spans="2:65" s="1" customFormat="1" ht="22.5" customHeight="1">
      <c r="B282" s="38"/>
      <c r="C282" s="191" t="s">
        <v>732</v>
      </c>
      <c r="D282" s="191" t="s">
        <v>147</v>
      </c>
      <c r="E282" s="192" t="s">
        <v>1050</v>
      </c>
      <c r="F282" s="193" t="s">
        <v>1051</v>
      </c>
      <c r="G282" s="194" t="s">
        <v>150</v>
      </c>
      <c r="H282" s="195">
        <v>1</v>
      </c>
      <c r="I282" s="196"/>
      <c r="J282" s="197">
        <f>ROUND(I282*H282,2)</f>
        <v>0</v>
      </c>
      <c r="K282" s="193" t="s">
        <v>151</v>
      </c>
      <c r="L282" s="58"/>
      <c r="M282" s="198" t="s">
        <v>21</v>
      </c>
      <c r="N282" s="199" t="s">
        <v>47</v>
      </c>
      <c r="O282" s="39"/>
      <c r="P282" s="200">
        <f>O282*H282</f>
        <v>0</v>
      </c>
      <c r="Q282" s="200">
        <v>0.32272000000000001</v>
      </c>
      <c r="R282" s="200">
        <f>Q282*H282</f>
        <v>0.32272000000000001</v>
      </c>
      <c r="S282" s="200">
        <v>0</v>
      </c>
      <c r="T282" s="201">
        <f>S282*H282</f>
        <v>0</v>
      </c>
      <c r="AR282" s="21" t="s">
        <v>152</v>
      </c>
      <c r="AT282" s="21" t="s">
        <v>147</v>
      </c>
      <c r="AU282" s="21" t="s">
        <v>86</v>
      </c>
      <c r="AY282" s="21" t="s">
        <v>145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21" t="s">
        <v>84</v>
      </c>
      <c r="BK282" s="202">
        <f>ROUND(I282*H282,2)</f>
        <v>0</v>
      </c>
      <c r="BL282" s="21" t="s">
        <v>152</v>
      </c>
      <c r="BM282" s="21" t="s">
        <v>1052</v>
      </c>
    </row>
    <row r="283" spans="2:65" s="1" customFormat="1">
      <c r="B283" s="38"/>
      <c r="C283" s="60"/>
      <c r="D283" s="203" t="s">
        <v>154</v>
      </c>
      <c r="E283" s="60"/>
      <c r="F283" s="204" t="s">
        <v>1051</v>
      </c>
      <c r="G283" s="60"/>
      <c r="H283" s="60"/>
      <c r="I283" s="161"/>
      <c r="J283" s="60"/>
      <c r="K283" s="60"/>
      <c r="L283" s="58"/>
      <c r="M283" s="205"/>
      <c r="N283" s="39"/>
      <c r="O283" s="39"/>
      <c r="P283" s="39"/>
      <c r="Q283" s="39"/>
      <c r="R283" s="39"/>
      <c r="S283" s="39"/>
      <c r="T283" s="75"/>
      <c r="AT283" s="21" t="s">
        <v>154</v>
      </c>
      <c r="AU283" s="21" t="s">
        <v>86</v>
      </c>
    </row>
    <row r="284" spans="2:65" s="11" customFormat="1">
      <c r="B284" s="206"/>
      <c r="C284" s="207"/>
      <c r="D284" s="208" t="s">
        <v>156</v>
      </c>
      <c r="E284" s="209" t="s">
        <v>21</v>
      </c>
      <c r="F284" s="210" t="s">
        <v>84</v>
      </c>
      <c r="G284" s="207"/>
      <c r="H284" s="211">
        <v>1</v>
      </c>
      <c r="I284" s="212"/>
      <c r="J284" s="207"/>
      <c r="K284" s="207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156</v>
      </c>
      <c r="AU284" s="217" t="s">
        <v>86</v>
      </c>
      <c r="AV284" s="11" t="s">
        <v>86</v>
      </c>
      <c r="AW284" s="11" t="s">
        <v>39</v>
      </c>
      <c r="AX284" s="11" t="s">
        <v>84</v>
      </c>
      <c r="AY284" s="217" t="s">
        <v>145</v>
      </c>
    </row>
    <row r="285" spans="2:65" s="1" customFormat="1" ht="22.5" customHeight="1">
      <c r="B285" s="38"/>
      <c r="C285" s="191" t="s">
        <v>738</v>
      </c>
      <c r="D285" s="191" t="s">
        <v>147</v>
      </c>
      <c r="E285" s="192" t="s">
        <v>1053</v>
      </c>
      <c r="F285" s="193" t="s">
        <v>1054</v>
      </c>
      <c r="G285" s="194" t="s">
        <v>150</v>
      </c>
      <c r="H285" s="195">
        <v>1</v>
      </c>
      <c r="I285" s="196"/>
      <c r="J285" s="197">
        <f>ROUND(I285*H285,2)</f>
        <v>0</v>
      </c>
      <c r="K285" s="193" t="s">
        <v>151</v>
      </c>
      <c r="L285" s="58"/>
      <c r="M285" s="198" t="s">
        <v>21</v>
      </c>
      <c r="N285" s="199" t="s">
        <v>47</v>
      </c>
      <c r="O285" s="39"/>
      <c r="P285" s="200">
        <f>O285*H285</f>
        <v>0</v>
      </c>
      <c r="Q285" s="200">
        <v>0.42080000000000001</v>
      </c>
      <c r="R285" s="200">
        <f>Q285*H285</f>
        <v>0.42080000000000001</v>
      </c>
      <c r="S285" s="200">
        <v>0</v>
      </c>
      <c r="T285" s="201">
        <f>S285*H285</f>
        <v>0</v>
      </c>
      <c r="AR285" s="21" t="s">
        <v>152</v>
      </c>
      <c r="AT285" s="21" t="s">
        <v>147</v>
      </c>
      <c r="AU285" s="21" t="s">
        <v>86</v>
      </c>
      <c r="AY285" s="21" t="s">
        <v>145</v>
      </c>
      <c r="BE285" s="202">
        <f>IF(N285="základní",J285,0)</f>
        <v>0</v>
      </c>
      <c r="BF285" s="202">
        <f>IF(N285="snížená",J285,0)</f>
        <v>0</v>
      </c>
      <c r="BG285" s="202">
        <f>IF(N285="zákl. přenesená",J285,0)</f>
        <v>0</v>
      </c>
      <c r="BH285" s="202">
        <f>IF(N285="sníž. přenesená",J285,0)</f>
        <v>0</v>
      </c>
      <c r="BI285" s="202">
        <f>IF(N285="nulová",J285,0)</f>
        <v>0</v>
      </c>
      <c r="BJ285" s="21" t="s">
        <v>84</v>
      </c>
      <c r="BK285" s="202">
        <f>ROUND(I285*H285,2)</f>
        <v>0</v>
      </c>
      <c r="BL285" s="21" t="s">
        <v>152</v>
      </c>
      <c r="BM285" s="21" t="s">
        <v>1055</v>
      </c>
    </row>
    <row r="286" spans="2:65" s="1" customFormat="1">
      <c r="B286" s="38"/>
      <c r="C286" s="60"/>
      <c r="D286" s="203" t="s">
        <v>154</v>
      </c>
      <c r="E286" s="60"/>
      <c r="F286" s="204" t="s">
        <v>1054</v>
      </c>
      <c r="G286" s="60"/>
      <c r="H286" s="60"/>
      <c r="I286" s="161"/>
      <c r="J286" s="60"/>
      <c r="K286" s="60"/>
      <c r="L286" s="58"/>
      <c r="M286" s="205"/>
      <c r="N286" s="39"/>
      <c r="O286" s="39"/>
      <c r="P286" s="39"/>
      <c r="Q286" s="39"/>
      <c r="R286" s="39"/>
      <c r="S286" s="39"/>
      <c r="T286" s="75"/>
      <c r="AT286" s="21" t="s">
        <v>154</v>
      </c>
      <c r="AU286" s="21" t="s">
        <v>86</v>
      </c>
    </row>
    <row r="287" spans="2:65" s="11" customFormat="1">
      <c r="B287" s="206"/>
      <c r="C287" s="207"/>
      <c r="D287" s="208" t="s">
        <v>156</v>
      </c>
      <c r="E287" s="209" t="s">
        <v>21</v>
      </c>
      <c r="F287" s="210" t="s">
        <v>84</v>
      </c>
      <c r="G287" s="207"/>
      <c r="H287" s="211">
        <v>1</v>
      </c>
      <c r="I287" s="212"/>
      <c r="J287" s="207"/>
      <c r="K287" s="207"/>
      <c r="L287" s="213"/>
      <c r="M287" s="214"/>
      <c r="N287" s="215"/>
      <c r="O287" s="215"/>
      <c r="P287" s="215"/>
      <c r="Q287" s="215"/>
      <c r="R287" s="215"/>
      <c r="S287" s="215"/>
      <c r="T287" s="216"/>
      <c r="AT287" s="217" t="s">
        <v>156</v>
      </c>
      <c r="AU287" s="217" t="s">
        <v>86</v>
      </c>
      <c r="AV287" s="11" t="s">
        <v>86</v>
      </c>
      <c r="AW287" s="11" t="s">
        <v>39</v>
      </c>
      <c r="AX287" s="11" t="s">
        <v>84</v>
      </c>
      <c r="AY287" s="217" t="s">
        <v>145</v>
      </c>
    </row>
    <row r="288" spans="2:65" s="1" customFormat="1" ht="22.5" customHeight="1">
      <c r="B288" s="38"/>
      <c r="C288" s="191" t="s">
        <v>744</v>
      </c>
      <c r="D288" s="191" t="s">
        <v>147</v>
      </c>
      <c r="E288" s="192" t="s">
        <v>1056</v>
      </c>
      <c r="F288" s="193" t="s">
        <v>1057</v>
      </c>
      <c r="G288" s="194" t="s">
        <v>150</v>
      </c>
      <c r="H288" s="195">
        <v>1</v>
      </c>
      <c r="I288" s="196"/>
      <c r="J288" s="197">
        <f>ROUND(I288*H288,2)</f>
        <v>0</v>
      </c>
      <c r="K288" s="193" t="s">
        <v>151</v>
      </c>
      <c r="L288" s="58"/>
      <c r="M288" s="198" t="s">
        <v>21</v>
      </c>
      <c r="N288" s="199" t="s">
        <v>47</v>
      </c>
      <c r="O288" s="39"/>
      <c r="P288" s="200">
        <f>O288*H288</f>
        <v>0</v>
      </c>
      <c r="Q288" s="200">
        <v>0.32973999999999998</v>
      </c>
      <c r="R288" s="200">
        <f>Q288*H288</f>
        <v>0.32973999999999998</v>
      </c>
      <c r="S288" s="200">
        <v>0</v>
      </c>
      <c r="T288" s="201">
        <f>S288*H288</f>
        <v>0</v>
      </c>
      <c r="AR288" s="21" t="s">
        <v>152</v>
      </c>
      <c r="AT288" s="21" t="s">
        <v>147</v>
      </c>
      <c r="AU288" s="21" t="s">
        <v>86</v>
      </c>
      <c r="AY288" s="21" t="s">
        <v>145</v>
      </c>
      <c r="BE288" s="202">
        <f>IF(N288="základní",J288,0)</f>
        <v>0</v>
      </c>
      <c r="BF288" s="202">
        <f>IF(N288="snížená",J288,0)</f>
        <v>0</v>
      </c>
      <c r="BG288" s="202">
        <f>IF(N288="zákl. přenesená",J288,0)</f>
        <v>0</v>
      </c>
      <c r="BH288" s="202">
        <f>IF(N288="sníž. přenesená",J288,0)</f>
        <v>0</v>
      </c>
      <c r="BI288" s="202">
        <f>IF(N288="nulová",J288,0)</f>
        <v>0</v>
      </c>
      <c r="BJ288" s="21" t="s">
        <v>84</v>
      </c>
      <c r="BK288" s="202">
        <f>ROUND(I288*H288,2)</f>
        <v>0</v>
      </c>
      <c r="BL288" s="21" t="s">
        <v>152</v>
      </c>
      <c r="BM288" s="21" t="s">
        <v>1058</v>
      </c>
    </row>
    <row r="289" spans="2:65" s="1" customFormat="1">
      <c r="B289" s="38"/>
      <c r="C289" s="60"/>
      <c r="D289" s="203" t="s">
        <v>154</v>
      </c>
      <c r="E289" s="60"/>
      <c r="F289" s="204" t="s">
        <v>1057</v>
      </c>
      <c r="G289" s="60"/>
      <c r="H289" s="60"/>
      <c r="I289" s="161"/>
      <c r="J289" s="60"/>
      <c r="K289" s="60"/>
      <c r="L289" s="58"/>
      <c r="M289" s="205"/>
      <c r="N289" s="39"/>
      <c r="O289" s="39"/>
      <c r="P289" s="39"/>
      <c r="Q289" s="39"/>
      <c r="R289" s="39"/>
      <c r="S289" s="39"/>
      <c r="T289" s="75"/>
      <c r="AT289" s="21" t="s">
        <v>154</v>
      </c>
      <c r="AU289" s="21" t="s">
        <v>86</v>
      </c>
    </row>
    <row r="290" spans="2:65" s="11" customFormat="1">
      <c r="B290" s="206"/>
      <c r="C290" s="207"/>
      <c r="D290" s="203" t="s">
        <v>156</v>
      </c>
      <c r="E290" s="218" t="s">
        <v>21</v>
      </c>
      <c r="F290" s="219" t="s">
        <v>84</v>
      </c>
      <c r="G290" s="207"/>
      <c r="H290" s="220">
        <v>1</v>
      </c>
      <c r="I290" s="212"/>
      <c r="J290" s="207"/>
      <c r="K290" s="207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156</v>
      </c>
      <c r="AU290" s="217" t="s">
        <v>86</v>
      </c>
      <c r="AV290" s="11" t="s">
        <v>86</v>
      </c>
      <c r="AW290" s="11" t="s">
        <v>39</v>
      </c>
      <c r="AX290" s="11" t="s">
        <v>84</v>
      </c>
      <c r="AY290" s="217" t="s">
        <v>145</v>
      </c>
    </row>
    <row r="291" spans="2:65" s="10" customFormat="1" ht="29.85" customHeight="1">
      <c r="B291" s="174"/>
      <c r="C291" s="175"/>
      <c r="D291" s="188" t="s">
        <v>75</v>
      </c>
      <c r="E291" s="189" t="s">
        <v>198</v>
      </c>
      <c r="F291" s="189" t="s">
        <v>239</v>
      </c>
      <c r="G291" s="175"/>
      <c r="H291" s="175"/>
      <c r="I291" s="178"/>
      <c r="J291" s="190">
        <f>BK291</f>
        <v>0</v>
      </c>
      <c r="K291" s="175"/>
      <c r="L291" s="180"/>
      <c r="M291" s="181"/>
      <c r="N291" s="182"/>
      <c r="O291" s="182"/>
      <c r="P291" s="183">
        <f>SUM(P292:P294)</f>
        <v>0</v>
      </c>
      <c r="Q291" s="182"/>
      <c r="R291" s="183">
        <f>SUM(R292:R294)</f>
        <v>2.177</v>
      </c>
      <c r="S291" s="182"/>
      <c r="T291" s="184">
        <f>SUM(T292:T294)</f>
        <v>0</v>
      </c>
      <c r="AR291" s="185" t="s">
        <v>84</v>
      </c>
      <c r="AT291" s="186" t="s">
        <v>75</v>
      </c>
      <c r="AU291" s="186" t="s">
        <v>84</v>
      </c>
      <c r="AY291" s="185" t="s">
        <v>145</v>
      </c>
      <c r="BK291" s="187">
        <f>SUM(BK292:BK294)</f>
        <v>0</v>
      </c>
    </row>
    <row r="292" spans="2:65" s="1" customFormat="1" ht="31.5" customHeight="1">
      <c r="B292" s="38"/>
      <c r="C292" s="191" t="s">
        <v>749</v>
      </c>
      <c r="D292" s="191" t="s">
        <v>147</v>
      </c>
      <c r="E292" s="192" t="s">
        <v>1059</v>
      </c>
      <c r="F292" s="193" t="s">
        <v>1060</v>
      </c>
      <c r="G292" s="194" t="s">
        <v>175</v>
      </c>
      <c r="H292" s="195">
        <v>5</v>
      </c>
      <c r="I292" s="196"/>
      <c r="J292" s="197">
        <f>ROUND(I292*H292,2)</f>
        <v>0</v>
      </c>
      <c r="K292" s="193" t="s">
        <v>151</v>
      </c>
      <c r="L292" s="58"/>
      <c r="M292" s="198" t="s">
        <v>21</v>
      </c>
      <c r="N292" s="199" t="s">
        <v>47</v>
      </c>
      <c r="O292" s="39"/>
      <c r="P292" s="200">
        <f>O292*H292</f>
        <v>0</v>
      </c>
      <c r="Q292" s="200">
        <v>0.43540000000000001</v>
      </c>
      <c r="R292" s="200">
        <f>Q292*H292</f>
        <v>2.177</v>
      </c>
      <c r="S292" s="200">
        <v>0</v>
      </c>
      <c r="T292" s="201">
        <f>S292*H292</f>
        <v>0</v>
      </c>
      <c r="AR292" s="21" t="s">
        <v>152</v>
      </c>
      <c r="AT292" s="21" t="s">
        <v>147</v>
      </c>
      <c r="AU292" s="21" t="s">
        <v>86</v>
      </c>
      <c r="AY292" s="21" t="s">
        <v>145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21" t="s">
        <v>84</v>
      </c>
      <c r="BK292" s="202">
        <f>ROUND(I292*H292,2)</f>
        <v>0</v>
      </c>
      <c r="BL292" s="21" t="s">
        <v>152</v>
      </c>
      <c r="BM292" s="21" t="s">
        <v>1061</v>
      </c>
    </row>
    <row r="293" spans="2:65" s="1" customFormat="1" ht="24">
      <c r="B293" s="38"/>
      <c r="C293" s="60"/>
      <c r="D293" s="203" t="s">
        <v>154</v>
      </c>
      <c r="E293" s="60"/>
      <c r="F293" s="204" t="s">
        <v>1062</v>
      </c>
      <c r="G293" s="60"/>
      <c r="H293" s="60"/>
      <c r="I293" s="161"/>
      <c r="J293" s="60"/>
      <c r="K293" s="60"/>
      <c r="L293" s="58"/>
      <c r="M293" s="205"/>
      <c r="N293" s="39"/>
      <c r="O293" s="39"/>
      <c r="P293" s="39"/>
      <c r="Q293" s="39"/>
      <c r="R293" s="39"/>
      <c r="S293" s="39"/>
      <c r="T293" s="75"/>
      <c r="AT293" s="21" t="s">
        <v>154</v>
      </c>
      <c r="AU293" s="21" t="s">
        <v>86</v>
      </c>
    </row>
    <row r="294" spans="2:65" s="11" customFormat="1">
      <c r="B294" s="206"/>
      <c r="C294" s="207"/>
      <c r="D294" s="203" t="s">
        <v>156</v>
      </c>
      <c r="E294" s="218" t="s">
        <v>21</v>
      </c>
      <c r="F294" s="219" t="s">
        <v>172</v>
      </c>
      <c r="G294" s="207"/>
      <c r="H294" s="220">
        <v>5</v>
      </c>
      <c r="I294" s="212"/>
      <c r="J294" s="207"/>
      <c r="K294" s="207"/>
      <c r="L294" s="213"/>
      <c r="M294" s="214"/>
      <c r="N294" s="215"/>
      <c r="O294" s="215"/>
      <c r="P294" s="215"/>
      <c r="Q294" s="215"/>
      <c r="R294" s="215"/>
      <c r="S294" s="215"/>
      <c r="T294" s="216"/>
      <c r="AT294" s="217" t="s">
        <v>156</v>
      </c>
      <c r="AU294" s="217" t="s">
        <v>86</v>
      </c>
      <c r="AV294" s="11" t="s">
        <v>86</v>
      </c>
      <c r="AW294" s="11" t="s">
        <v>39</v>
      </c>
      <c r="AX294" s="11" t="s">
        <v>84</v>
      </c>
      <c r="AY294" s="217" t="s">
        <v>145</v>
      </c>
    </row>
    <row r="295" spans="2:65" s="10" customFormat="1" ht="29.85" customHeight="1">
      <c r="B295" s="174"/>
      <c r="C295" s="175"/>
      <c r="D295" s="188" t="s">
        <v>75</v>
      </c>
      <c r="E295" s="189" t="s">
        <v>311</v>
      </c>
      <c r="F295" s="189" t="s">
        <v>312</v>
      </c>
      <c r="G295" s="175"/>
      <c r="H295" s="175"/>
      <c r="I295" s="178"/>
      <c r="J295" s="190">
        <f>BK295</f>
        <v>0</v>
      </c>
      <c r="K295" s="175"/>
      <c r="L295" s="180"/>
      <c r="M295" s="181"/>
      <c r="N295" s="182"/>
      <c r="O295" s="182"/>
      <c r="P295" s="183">
        <f>SUM(P296:P299)</f>
        <v>0</v>
      </c>
      <c r="Q295" s="182"/>
      <c r="R295" s="183">
        <f>SUM(R296:R299)</f>
        <v>0</v>
      </c>
      <c r="S295" s="182"/>
      <c r="T295" s="184">
        <f>SUM(T296:T299)</f>
        <v>0</v>
      </c>
      <c r="AR295" s="185" t="s">
        <v>84</v>
      </c>
      <c r="AT295" s="186" t="s">
        <v>75</v>
      </c>
      <c r="AU295" s="186" t="s">
        <v>84</v>
      </c>
      <c r="AY295" s="185" t="s">
        <v>145</v>
      </c>
      <c r="BK295" s="187">
        <f>SUM(BK296:BK299)</f>
        <v>0</v>
      </c>
    </row>
    <row r="296" spans="2:65" s="1" customFormat="1" ht="22.5" customHeight="1">
      <c r="B296" s="38"/>
      <c r="C296" s="191" t="s">
        <v>754</v>
      </c>
      <c r="D296" s="191" t="s">
        <v>147</v>
      </c>
      <c r="E296" s="192" t="s">
        <v>1063</v>
      </c>
      <c r="F296" s="193" t="s">
        <v>1064</v>
      </c>
      <c r="G296" s="194" t="s">
        <v>271</v>
      </c>
      <c r="H296" s="195">
        <v>78.204999999999998</v>
      </c>
      <c r="I296" s="196"/>
      <c r="J296" s="197">
        <f>ROUND(I296*H296,2)</f>
        <v>0</v>
      </c>
      <c r="K296" s="193" t="s">
        <v>151</v>
      </c>
      <c r="L296" s="58"/>
      <c r="M296" s="198" t="s">
        <v>21</v>
      </c>
      <c r="N296" s="199" t="s">
        <v>47</v>
      </c>
      <c r="O296" s="39"/>
      <c r="P296" s="200">
        <f>O296*H296</f>
        <v>0</v>
      </c>
      <c r="Q296" s="200">
        <v>0</v>
      </c>
      <c r="R296" s="200">
        <f>Q296*H296</f>
        <v>0</v>
      </c>
      <c r="S296" s="200">
        <v>0</v>
      </c>
      <c r="T296" s="201">
        <f>S296*H296</f>
        <v>0</v>
      </c>
      <c r="AR296" s="21" t="s">
        <v>152</v>
      </c>
      <c r="AT296" s="21" t="s">
        <v>147</v>
      </c>
      <c r="AU296" s="21" t="s">
        <v>86</v>
      </c>
      <c r="AY296" s="21" t="s">
        <v>145</v>
      </c>
      <c r="BE296" s="202">
        <f>IF(N296="základní",J296,0)</f>
        <v>0</v>
      </c>
      <c r="BF296" s="202">
        <f>IF(N296="snížená",J296,0)</f>
        <v>0</v>
      </c>
      <c r="BG296" s="202">
        <f>IF(N296="zákl. přenesená",J296,0)</f>
        <v>0</v>
      </c>
      <c r="BH296" s="202">
        <f>IF(N296="sníž. přenesená",J296,0)</f>
        <v>0</v>
      </c>
      <c r="BI296" s="202">
        <f>IF(N296="nulová",J296,0)</f>
        <v>0</v>
      </c>
      <c r="BJ296" s="21" t="s">
        <v>84</v>
      </c>
      <c r="BK296" s="202">
        <f>ROUND(I296*H296,2)</f>
        <v>0</v>
      </c>
      <c r="BL296" s="21" t="s">
        <v>152</v>
      </c>
      <c r="BM296" s="21" t="s">
        <v>1065</v>
      </c>
    </row>
    <row r="297" spans="2:65" s="1" customFormat="1" ht="24">
      <c r="B297" s="38"/>
      <c r="C297" s="60"/>
      <c r="D297" s="208" t="s">
        <v>154</v>
      </c>
      <c r="E297" s="60"/>
      <c r="F297" s="221" t="s">
        <v>1066</v>
      </c>
      <c r="G297" s="60"/>
      <c r="H297" s="60"/>
      <c r="I297" s="161"/>
      <c r="J297" s="60"/>
      <c r="K297" s="60"/>
      <c r="L297" s="58"/>
      <c r="M297" s="205"/>
      <c r="N297" s="39"/>
      <c r="O297" s="39"/>
      <c r="P297" s="39"/>
      <c r="Q297" s="39"/>
      <c r="R297" s="39"/>
      <c r="S297" s="39"/>
      <c r="T297" s="75"/>
      <c r="AT297" s="21" t="s">
        <v>154</v>
      </c>
      <c r="AU297" s="21" t="s">
        <v>86</v>
      </c>
    </row>
    <row r="298" spans="2:65" s="1" customFormat="1" ht="31.5" customHeight="1">
      <c r="B298" s="38"/>
      <c r="C298" s="191" t="s">
        <v>1067</v>
      </c>
      <c r="D298" s="191" t="s">
        <v>147</v>
      </c>
      <c r="E298" s="192" t="s">
        <v>1068</v>
      </c>
      <c r="F298" s="193" t="s">
        <v>1069</v>
      </c>
      <c r="G298" s="194" t="s">
        <v>271</v>
      </c>
      <c r="H298" s="195">
        <v>78.204999999999998</v>
      </c>
      <c r="I298" s="196"/>
      <c r="J298" s="197">
        <f>ROUND(I298*H298,2)</f>
        <v>0</v>
      </c>
      <c r="K298" s="193" t="s">
        <v>151</v>
      </c>
      <c r="L298" s="58"/>
      <c r="M298" s="198" t="s">
        <v>21</v>
      </c>
      <c r="N298" s="199" t="s">
        <v>47</v>
      </c>
      <c r="O298" s="39"/>
      <c r="P298" s="200">
        <f>O298*H298</f>
        <v>0</v>
      </c>
      <c r="Q298" s="200">
        <v>0</v>
      </c>
      <c r="R298" s="200">
        <f>Q298*H298</f>
        <v>0</v>
      </c>
      <c r="S298" s="200">
        <v>0</v>
      </c>
      <c r="T298" s="201">
        <f>S298*H298</f>
        <v>0</v>
      </c>
      <c r="AR298" s="21" t="s">
        <v>152</v>
      </c>
      <c r="AT298" s="21" t="s">
        <v>147</v>
      </c>
      <c r="AU298" s="21" t="s">
        <v>86</v>
      </c>
      <c r="AY298" s="21" t="s">
        <v>145</v>
      </c>
      <c r="BE298" s="202">
        <f>IF(N298="základní",J298,0)</f>
        <v>0</v>
      </c>
      <c r="BF298" s="202">
        <f>IF(N298="snížená",J298,0)</f>
        <v>0</v>
      </c>
      <c r="BG298" s="202">
        <f>IF(N298="zákl. přenesená",J298,0)</f>
        <v>0</v>
      </c>
      <c r="BH298" s="202">
        <f>IF(N298="sníž. přenesená",J298,0)</f>
        <v>0</v>
      </c>
      <c r="BI298" s="202">
        <f>IF(N298="nulová",J298,0)</f>
        <v>0</v>
      </c>
      <c r="BJ298" s="21" t="s">
        <v>84</v>
      </c>
      <c r="BK298" s="202">
        <f>ROUND(I298*H298,2)</f>
        <v>0</v>
      </c>
      <c r="BL298" s="21" t="s">
        <v>152</v>
      </c>
      <c r="BM298" s="21" t="s">
        <v>1070</v>
      </c>
    </row>
    <row r="299" spans="2:65" s="1" customFormat="1" ht="36">
      <c r="B299" s="38"/>
      <c r="C299" s="60"/>
      <c r="D299" s="203" t="s">
        <v>154</v>
      </c>
      <c r="E299" s="60"/>
      <c r="F299" s="204" t="s">
        <v>1071</v>
      </c>
      <c r="G299" s="60"/>
      <c r="H299" s="60"/>
      <c r="I299" s="161"/>
      <c r="J299" s="60"/>
      <c r="K299" s="60"/>
      <c r="L299" s="58"/>
      <c r="M299" s="235"/>
      <c r="N299" s="236"/>
      <c r="O299" s="236"/>
      <c r="P299" s="236"/>
      <c r="Q299" s="236"/>
      <c r="R299" s="236"/>
      <c r="S299" s="236"/>
      <c r="T299" s="237"/>
      <c r="AT299" s="21" t="s">
        <v>154</v>
      </c>
      <c r="AU299" s="21" t="s">
        <v>86</v>
      </c>
    </row>
    <row r="300" spans="2:65" s="1" customFormat="1" ht="6.9" customHeight="1">
      <c r="B300" s="53"/>
      <c r="C300" s="54"/>
      <c r="D300" s="54"/>
      <c r="E300" s="54"/>
      <c r="F300" s="54"/>
      <c r="G300" s="54"/>
      <c r="H300" s="54"/>
      <c r="I300" s="137"/>
      <c r="J300" s="54"/>
      <c r="K300" s="54"/>
      <c r="L300" s="58"/>
    </row>
  </sheetData>
  <sheetProtection password="CC35" sheet="1" objects="1" scenarios="1" formatCells="0" formatColumns="0" formatRows="0" sort="0" autoFilter="0"/>
  <autoFilter ref="C83:K299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6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103</v>
      </c>
      <c r="G1" s="357" t="s">
        <v>104</v>
      </c>
      <c r="H1" s="357"/>
      <c r="I1" s="112"/>
      <c r="J1" s="111" t="s">
        <v>105</v>
      </c>
      <c r="K1" s="110" t="s">
        <v>106</v>
      </c>
      <c r="L1" s="111" t="s">
        <v>107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21" t="s">
        <v>96</v>
      </c>
      <c r="AZ2" s="113" t="s">
        <v>1072</v>
      </c>
      <c r="BA2" s="113" t="s">
        <v>1073</v>
      </c>
      <c r="BB2" s="113" t="s">
        <v>21</v>
      </c>
      <c r="BC2" s="113" t="s">
        <v>1074</v>
      </c>
      <c r="BD2" s="113" t="s">
        <v>86</v>
      </c>
    </row>
    <row r="3" spans="1:70" ht="6.9" customHeight="1">
      <c r="B3" s="22"/>
      <c r="C3" s="23"/>
      <c r="D3" s="23"/>
      <c r="E3" s="23"/>
      <c r="F3" s="23"/>
      <c r="G3" s="23"/>
      <c r="H3" s="23"/>
      <c r="I3" s="114"/>
      <c r="J3" s="23"/>
      <c r="K3" s="24"/>
      <c r="AT3" s="21" t="s">
        <v>86</v>
      </c>
      <c r="AZ3" s="113" t="s">
        <v>759</v>
      </c>
      <c r="BA3" s="113" t="s">
        <v>1075</v>
      </c>
      <c r="BB3" s="113" t="s">
        <v>21</v>
      </c>
      <c r="BC3" s="113" t="s">
        <v>1076</v>
      </c>
      <c r="BD3" s="113" t="s">
        <v>86</v>
      </c>
    </row>
    <row r="4" spans="1:70" ht="36.9" customHeight="1">
      <c r="B4" s="25"/>
      <c r="C4" s="26"/>
      <c r="D4" s="27" t="s">
        <v>113</v>
      </c>
      <c r="E4" s="26"/>
      <c r="F4" s="26"/>
      <c r="G4" s="26"/>
      <c r="H4" s="26"/>
      <c r="I4" s="115"/>
      <c r="J4" s="26"/>
      <c r="K4" s="28"/>
      <c r="M4" s="29" t="s">
        <v>12</v>
      </c>
      <c r="AT4" s="21" t="s">
        <v>6</v>
      </c>
      <c r="AZ4" s="113" t="s">
        <v>762</v>
      </c>
      <c r="BA4" s="113" t="s">
        <v>1077</v>
      </c>
      <c r="BB4" s="113" t="s">
        <v>21</v>
      </c>
      <c r="BC4" s="113" t="s">
        <v>1078</v>
      </c>
      <c r="BD4" s="113" t="s">
        <v>86</v>
      </c>
    </row>
    <row r="5" spans="1:70" ht="6.9" customHeight="1">
      <c r="B5" s="25"/>
      <c r="C5" s="26"/>
      <c r="D5" s="26"/>
      <c r="E5" s="26"/>
      <c r="F5" s="26"/>
      <c r="G5" s="26"/>
      <c r="H5" s="26"/>
      <c r="I5" s="115"/>
      <c r="J5" s="26"/>
      <c r="K5" s="28"/>
      <c r="AZ5" s="113" t="s">
        <v>770</v>
      </c>
      <c r="BA5" s="113" t="s">
        <v>1079</v>
      </c>
      <c r="BB5" s="113" t="s">
        <v>21</v>
      </c>
      <c r="BC5" s="113" t="s">
        <v>1080</v>
      </c>
      <c r="BD5" s="113" t="s">
        <v>86</v>
      </c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5"/>
      <c r="J6" s="26"/>
      <c r="K6" s="28"/>
      <c r="AZ6" s="113" t="s">
        <v>1081</v>
      </c>
      <c r="BA6" s="113" t="s">
        <v>1082</v>
      </c>
      <c r="BB6" s="113" t="s">
        <v>21</v>
      </c>
      <c r="BC6" s="113" t="s">
        <v>1083</v>
      </c>
      <c r="BD6" s="113" t="s">
        <v>86</v>
      </c>
    </row>
    <row r="7" spans="1:70" ht="22.5" customHeight="1">
      <c r="B7" s="25"/>
      <c r="C7" s="26"/>
      <c r="D7" s="26"/>
      <c r="E7" s="358" t="str">
        <f>'Rekapitulace stavby'!K6</f>
        <v>Parkoviště a propojovací komunikace ulice Radniční a ulice Hranická v Odrách</v>
      </c>
      <c r="F7" s="359"/>
      <c r="G7" s="359"/>
      <c r="H7" s="359"/>
      <c r="I7" s="115"/>
      <c r="J7" s="26"/>
      <c r="K7" s="28"/>
      <c r="AZ7" s="113" t="s">
        <v>765</v>
      </c>
      <c r="BA7" s="113" t="s">
        <v>766</v>
      </c>
      <c r="BB7" s="113" t="s">
        <v>21</v>
      </c>
      <c r="BC7" s="113" t="s">
        <v>1084</v>
      </c>
      <c r="BD7" s="113" t="s">
        <v>86</v>
      </c>
    </row>
    <row r="8" spans="1:70" s="1" customFormat="1" ht="13.2">
      <c r="B8" s="38"/>
      <c r="C8" s="39"/>
      <c r="D8" s="34" t="s">
        <v>114</v>
      </c>
      <c r="E8" s="39"/>
      <c r="F8" s="39"/>
      <c r="G8" s="39"/>
      <c r="H8" s="39"/>
      <c r="I8" s="116"/>
      <c r="J8" s="39"/>
      <c r="K8" s="42"/>
      <c r="AZ8" s="113" t="s">
        <v>108</v>
      </c>
      <c r="BA8" s="113" t="s">
        <v>773</v>
      </c>
      <c r="BB8" s="113" t="s">
        <v>21</v>
      </c>
      <c r="BC8" s="113" t="s">
        <v>1085</v>
      </c>
      <c r="BD8" s="113" t="s">
        <v>86</v>
      </c>
    </row>
    <row r="9" spans="1:70" s="1" customFormat="1" ht="36.9" customHeight="1">
      <c r="B9" s="38"/>
      <c r="C9" s="39"/>
      <c r="D9" s="39"/>
      <c r="E9" s="360" t="s">
        <v>1086</v>
      </c>
      <c r="F9" s="361"/>
      <c r="G9" s="361"/>
      <c r="H9" s="361"/>
      <c r="I9" s="116"/>
      <c r="J9" s="39"/>
      <c r="K9" s="42"/>
      <c r="AZ9" s="113" t="s">
        <v>1087</v>
      </c>
      <c r="BA9" s="113" t="s">
        <v>766</v>
      </c>
      <c r="BB9" s="113" t="s">
        <v>21</v>
      </c>
      <c r="BC9" s="113" t="s">
        <v>1088</v>
      </c>
      <c r="BD9" s="113" t="s">
        <v>86</v>
      </c>
    </row>
    <row r="10" spans="1:70" s="1" customFormat="1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7" t="s">
        <v>22</v>
      </c>
      <c r="J11" s="32" t="s">
        <v>21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7" t="s">
        <v>25</v>
      </c>
      <c r="J12" s="118" t="str">
        <f>'Rekapitulace stavby'!AN8</f>
        <v>2. 10. 2018</v>
      </c>
      <c r="K12" s="42"/>
    </row>
    <row r="13" spans="1:70" s="1" customFormat="1" ht="10.95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7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7" t="s">
        <v>31</v>
      </c>
      <c r="J15" s="32" t="s">
        <v>32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" customHeight="1">
      <c r="B17" s="38"/>
      <c r="C17" s="39"/>
      <c r="D17" s="34" t="s">
        <v>33</v>
      </c>
      <c r="E17" s="39"/>
      <c r="F17" s="39"/>
      <c r="G17" s="39"/>
      <c r="H17" s="39"/>
      <c r="I17" s="117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7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" customHeight="1">
      <c r="B20" s="38"/>
      <c r="C20" s="39"/>
      <c r="D20" s="34" t="s">
        <v>35</v>
      </c>
      <c r="E20" s="39"/>
      <c r="F20" s="39"/>
      <c r="G20" s="39"/>
      <c r="H20" s="39"/>
      <c r="I20" s="117" t="s">
        <v>28</v>
      </c>
      <c r="J20" s="32" t="s">
        <v>36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17" t="s">
        <v>31</v>
      </c>
      <c r="J21" s="32" t="s">
        <v>38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" customHeight="1">
      <c r="B23" s="38"/>
      <c r="C23" s="39"/>
      <c r="D23" s="34" t="s">
        <v>40</v>
      </c>
      <c r="E23" s="39"/>
      <c r="F23" s="39"/>
      <c r="G23" s="39"/>
      <c r="H23" s="39"/>
      <c r="I23" s="116"/>
      <c r="J23" s="39"/>
      <c r="K23" s="42"/>
    </row>
    <row r="24" spans="2:11" s="6" customFormat="1" ht="22.5" customHeight="1">
      <c r="B24" s="119"/>
      <c r="C24" s="120"/>
      <c r="D24" s="120"/>
      <c r="E24" s="350" t="s">
        <v>21</v>
      </c>
      <c r="F24" s="350"/>
      <c r="G24" s="350"/>
      <c r="H24" s="350"/>
      <c r="I24" s="121"/>
      <c r="J24" s="120"/>
      <c r="K24" s="122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42</v>
      </c>
      <c r="E27" s="39"/>
      <c r="F27" s="39"/>
      <c r="G27" s="39"/>
      <c r="H27" s="39"/>
      <c r="I27" s="116"/>
      <c r="J27" s="126">
        <f>ROUND(J84,2)</f>
        <v>0</v>
      </c>
      <c r="K27" s="42"/>
    </row>
    <row r="28" spans="2:11" s="1" customFormat="1" ht="6.9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" customHeight="1">
      <c r="B29" s="38"/>
      <c r="C29" s="39"/>
      <c r="D29" s="39"/>
      <c r="E29" s="39"/>
      <c r="F29" s="43" t="s">
        <v>44</v>
      </c>
      <c r="G29" s="39"/>
      <c r="H29" s="39"/>
      <c r="I29" s="127" t="s">
        <v>43</v>
      </c>
      <c r="J29" s="43" t="s">
        <v>45</v>
      </c>
      <c r="K29" s="42"/>
    </row>
    <row r="30" spans="2:11" s="1" customFormat="1" ht="14.4" customHeight="1">
      <c r="B30" s="38"/>
      <c r="C30" s="39"/>
      <c r="D30" s="46" t="s">
        <v>46</v>
      </c>
      <c r="E30" s="46" t="s">
        <v>47</v>
      </c>
      <c r="F30" s="128">
        <f>ROUND(SUM(BE84:BE215), 2)</f>
        <v>0</v>
      </c>
      <c r="G30" s="39"/>
      <c r="H30" s="39"/>
      <c r="I30" s="129">
        <v>0.21</v>
      </c>
      <c r="J30" s="128">
        <f>ROUND(ROUND((SUM(BE84:BE215)),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48</v>
      </c>
      <c r="F31" s="128">
        <f>ROUND(SUM(BF84:BF215), 2)</f>
        <v>0</v>
      </c>
      <c r="G31" s="39"/>
      <c r="H31" s="39"/>
      <c r="I31" s="129">
        <v>0.15</v>
      </c>
      <c r="J31" s="128">
        <f>ROUND(ROUND((SUM(BF84:BF215)),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49</v>
      </c>
      <c r="F32" s="128">
        <f>ROUND(SUM(BG84:BG215),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" hidden="1" customHeight="1">
      <c r="B33" s="38"/>
      <c r="C33" s="39"/>
      <c r="D33" s="39"/>
      <c r="E33" s="46" t="s">
        <v>50</v>
      </c>
      <c r="F33" s="128">
        <f>ROUND(SUM(BH84:BH215),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" hidden="1" customHeight="1">
      <c r="B34" s="38"/>
      <c r="C34" s="39"/>
      <c r="D34" s="39"/>
      <c r="E34" s="46" t="s">
        <v>51</v>
      </c>
      <c r="F34" s="128">
        <f>ROUND(SUM(BI84:BI215),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52</v>
      </c>
      <c r="E36" s="76"/>
      <c r="F36" s="76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" customHeight="1">
      <c r="B42" s="38"/>
      <c r="C42" s="27" t="s">
        <v>116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22.5" customHeight="1">
      <c r="B45" s="38"/>
      <c r="C45" s="39"/>
      <c r="D45" s="39"/>
      <c r="E45" s="358" t="str">
        <f>E7</f>
        <v>Parkoviště a propojovací komunikace ulice Radniční a ulice Hranická v Odrách</v>
      </c>
      <c r="F45" s="359"/>
      <c r="G45" s="359"/>
      <c r="H45" s="359"/>
      <c r="I45" s="116"/>
      <c r="J45" s="39"/>
      <c r="K45" s="42"/>
    </row>
    <row r="46" spans="2:11" s="1" customFormat="1" ht="14.4" customHeight="1">
      <c r="B46" s="38"/>
      <c r="C46" s="34" t="s">
        <v>114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23.25" customHeight="1">
      <c r="B47" s="38"/>
      <c r="C47" s="39"/>
      <c r="D47" s="39"/>
      <c r="E47" s="360" t="str">
        <f>E9</f>
        <v>04 - SO 03 - Veřejné osvětlení</v>
      </c>
      <c r="F47" s="361"/>
      <c r="G47" s="361"/>
      <c r="H47" s="361"/>
      <c r="I47" s="116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Odry</v>
      </c>
      <c r="G49" s="39"/>
      <c r="H49" s="39"/>
      <c r="I49" s="117" t="s">
        <v>25</v>
      </c>
      <c r="J49" s="118" t="str">
        <f>IF(J12="","",J12)</f>
        <v>2. 10. 2018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7" t="s">
        <v>35</v>
      </c>
      <c r="J51" s="32" t="str">
        <f>E21</f>
        <v>Hydroelko, s.r.o.</v>
      </c>
      <c r="K51" s="42"/>
    </row>
    <row r="52" spans="2:47" s="1" customFormat="1" ht="14.4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16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117</v>
      </c>
      <c r="D54" s="130"/>
      <c r="E54" s="130"/>
      <c r="F54" s="130"/>
      <c r="G54" s="130"/>
      <c r="H54" s="130"/>
      <c r="I54" s="143"/>
      <c r="J54" s="144" t="s">
        <v>118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119</v>
      </c>
      <c r="D56" s="39"/>
      <c r="E56" s="39"/>
      <c r="F56" s="39"/>
      <c r="G56" s="39"/>
      <c r="H56" s="39"/>
      <c r="I56" s="116"/>
      <c r="J56" s="126">
        <f>J84</f>
        <v>0</v>
      </c>
      <c r="K56" s="42"/>
      <c r="AU56" s="21" t="s">
        <v>120</v>
      </c>
    </row>
    <row r="57" spans="2:47" s="7" customFormat="1" ht="24.9" customHeight="1">
      <c r="B57" s="147"/>
      <c r="C57" s="148"/>
      <c r="D57" s="149" t="s">
        <v>121</v>
      </c>
      <c r="E57" s="150"/>
      <c r="F57" s="150"/>
      <c r="G57" s="150"/>
      <c r="H57" s="150"/>
      <c r="I57" s="151"/>
      <c r="J57" s="152">
        <f>J85</f>
        <v>0</v>
      </c>
      <c r="K57" s="153"/>
    </row>
    <row r="58" spans="2:47" s="8" customFormat="1" ht="19.95" customHeight="1">
      <c r="B58" s="154"/>
      <c r="C58" s="155"/>
      <c r="D58" s="156" t="s">
        <v>122</v>
      </c>
      <c r="E58" s="157"/>
      <c r="F58" s="157"/>
      <c r="G58" s="157"/>
      <c r="H58" s="157"/>
      <c r="I58" s="158"/>
      <c r="J58" s="159">
        <f>J86</f>
        <v>0</v>
      </c>
      <c r="K58" s="160"/>
    </row>
    <row r="59" spans="2:47" s="8" customFormat="1" ht="19.95" customHeight="1">
      <c r="B59" s="154"/>
      <c r="C59" s="155"/>
      <c r="D59" s="156" t="s">
        <v>393</v>
      </c>
      <c r="E59" s="157"/>
      <c r="F59" s="157"/>
      <c r="G59" s="157"/>
      <c r="H59" s="157"/>
      <c r="I59" s="158"/>
      <c r="J59" s="159">
        <f>J133</f>
        <v>0</v>
      </c>
      <c r="K59" s="160"/>
    </row>
    <row r="60" spans="2:47" s="8" customFormat="1" ht="19.95" customHeight="1">
      <c r="B60" s="154"/>
      <c r="C60" s="155"/>
      <c r="D60" s="156" t="s">
        <v>788</v>
      </c>
      <c r="E60" s="157"/>
      <c r="F60" s="157"/>
      <c r="G60" s="157"/>
      <c r="H60" s="157"/>
      <c r="I60" s="158"/>
      <c r="J60" s="159">
        <f>J137</f>
        <v>0</v>
      </c>
      <c r="K60" s="160"/>
    </row>
    <row r="61" spans="2:47" s="8" customFormat="1" ht="19.95" customHeight="1">
      <c r="B61" s="154"/>
      <c r="C61" s="155"/>
      <c r="D61" s="156" t="s">
        <v>789</v>
      </c>
      <c r="E61" s="157"/>
      <c r="F61" s="157"/>
      <c r="G61" s="157"/>
      <c r="H61" s="157"/>
      <c r="I61" s="158"/>
      <c r="J61" s="159">
        <f>J141</f>
        <v>0</v>
      </c>
      <c r="K61" s="160"/>
    </row>
    <row r="62" spans="2:47" s="8" customFormat="1" ht="19.95" customHeight="1">
      <c r="B62" s="154"/>
      <c r="C62" s="155"/>
      <c r="D62" s="156" t="s">
        <v>125</v>
      </c>
      <c r="E62" s="157"/>
      <c r="F62" s="157"/>
      <c r="G62" s="157"/>
      <c r="H62" s="157"/>
      <c r="I62" s="158"/>
      <c r="J62" s="159">
        <f>J145</f>
        <v>0</v>
      </c>
      <c r="K62" s="160"/>
    </row>
    <row r="63" spans="2:47" s="7" customFormat="1" ht="24.9" customHeight="1">
      <c r="B63" s="147"/>
      <c r="C63" s="148"/>
      <c r="D63" s="149" t="s">
        <v>396</v>
      </c>
      <c r="E63" s="150"/>
      <c r="F63" s="150"/>
      <c r="G63" s="150"/>
      <c r="H63" s="150"/>
      <c r="I63" s="151"/>
      <c r="J63" s="152">
        <f>J152</f>
        <v>0</v>
      </c>
      <c r="K63" s="153"/>
    </row>
    <row r="64" spans="2:47" s="8" customFormat="1" ht="19.95" customHeight="1">
      <c r="B64" s="154"/>
      <c r="C64" s="155"/>
      <c r="D64" s="156" t="s">
        <v>1089</v>
      </c>
      <c r="E64" s="157"/>
      <c r="F64" s="157"/>
      <c r="G64" s="157"/>
      <c r="H64" s="157"/>
      <c r="I64" s="158"/>
      <c r="J64" s="159">
        <f>J153</f>
        <v>0</v>
      </c>
      <c r="K64" s="160"/>
    </row>
    <row r="65" spans="2:12" s="1" customFormat="1" ht="21.75" customHeight="1">
      <c r="B65" s="38"/>
      <c r="C65" s="39"/>
      <c r="D65" s="39"/>
      <c r="E65" s="39"/>
      <c r="F65" s="39"/>
      <c r="G65" s="39"/>
      <c r="H65" s="39"/>
      <c r="I65" s="116"/>
      <c r="J65" s="39"/>
      <c r="K65" s="42"/>
    </row>
    <row r="66" spans="2:12" s="1" customFormat="1" ht="6.9" customHeight="1">
      <c r="B66" s="53"/>
      <c r="C66" s="54"/>
      <c r="D66" s="54"/>
      <c r="E66" s="54"/>
      <c r="F66" s="54"/>
      <c r="G66" s="54"/>
      <c r="H66" s="54"/>
      <c r="I66" s="137"/>
      <c r="J66" s="54"/>
      <c r="K66" s="55"/>
    </row>
    <row r="70" spans="2:12" s="1" customFormat="1" ht="6.9" customHeight="1">
      <c r="B70" s="56"/>
      <c r="C70" s="57"/>
      <c r="D70" s="57"/>
      <c r="E70" s="57"/>
      <c r="F70" s="57"/>
      <c r="G70" s="57"/>
      <c r="H70" s="57"/>
      <c r="I70" s="140"/>
      <c r="J70" s="57"/>
      <c r="K70" s="57"/>
      <c r="L70" s="58"/>
    </row>
    <row r="71" spans="2:12" s="1" customFormat="1" ht="36.9" customHeight="1">
      <c r="B71" s="38"/>
      <c r="C71" s="59" t="s">
        <v>129</v>
      </c>
      <c r="D71" s="60"/>
      <c r="E71" s="60"/>
      <c r="F71" s="60"/>
      <c r="G71" s="60"/>
      <c r="H71" s="60"/>
      <c r="I71" s="161"/>
      <c r="J71" s="60"/>
      <c r="K71" s="60"/>
      <c r="L71" s="58"/>
    </row>
    <row r="72" spans="2:12" s="1" customFormat="1" ht="6.9" customHeight="1">
      <c r="B72" s="38"/>
      <c r="C72" s="60"/>
      <c r="D72" s="60"/>
      <c r="E72" s="60"/>
      <c r="F72" s="60"/>
      <c r="G72" s="60"/>
      <c r="H72" s="60"/>
      <c r="I72" s="161"/>
      <c r="J72" s="60"/>
      <c r="K72" s="60"/>
      <c r="L72" s="58"/>
    </row>
    <row r="73" spans="2:12" s="1" customFormat="1" ht="14.4" customHeight="1">
      <c r="B73" s="38"/>
      <c r="C73" s="62" t="s">
        <v>18</v>
      </c>
      <c r="D73" s="60"/>
      <c r="E73" s="60"/>
      <c r="F73" s="60"/>
      <c r="G73" s="60"/>
      <c r="H73" s="60"/>
      <c r="I73" s="161"/>
      <c r="J73" s="60"/>
      <c r="K73" s="60"/>
      <c r="L73" s="58"/>
    </row>
    <row r="74" spans="2:12" s="1" customFormat="1" ht="22.5" customHeight="1">
      <c r="B74" s="38"/>
      <c r="C74" s="60"/>
      <c r="D74" s="60"/>
      <c r="E74" s="354" t="str">
        <f>E7</f>
        <v>Parkoviště a propojovací komunikace ulice Radniční a ulice Hranická v Odrách</v>
      </c>
      <c r="F74" s="355"/>
      <c r="G74" s="355"/>
      <c r="H74" s="355"/>
      <c r="I74" s="161"/>
      <c r="J74" s="60"/>
      <c r="K74" s="60"/>
      <c r="L74" s="58"/>
    </row>
    <row r="75" spans="2:12" s="1" customFormat="1" ht="14.4" customHeight="1">
      <c r="B75" s="38"/>
      <c r="C75" s="62" t="s">
        <v>114</v>
      </c>
      <c r="D75" s="60"/>
      <c r="E75" s="60"/>
      <c r="F75" s="60"/>
      <c r="G75" s="60"/>
      <c r="H75" s="60"/>
      <c r="I75" s="161"/>
      <c r="J75" s="60"/>
      <c r="K75" s="60"/>
      <c r="L75" s="58"/>
    </row>
    <row r="76" spans="2:12" s="1" customFormat="1" ht="23.25" customHeight="1">
      <c r="B76" s="38"/>
      <c r="C76" s="60"/>
      <c r="D76" s="60"/>
      <c r="E76" s="322" t="str">
        <f>E9</f>
        <v>04 - SO 03 - Veřejné osvětlení</v>
      </c>
      <c r="F76" s="356"/>
      <c r="G76" s="356"/>
      <c r="H76" s="356"/>
      <c r="I76" s="161"/>
      <c r="J76" s="60"/>
      <c r="K76" s="60"/>
      <c r="L76" s="58"/>
    </row>
    <row r="77" spans="2:12" s="1" customFormat="1" ht="6.9" customHeight="1">
      <c r="B77" s="38"/>
      <c r="C77" s="60"/>
      <c r="D77" s="60"/>
      <c r="E77" s="60"/>
      <c r="F77" s="60"/>
      <c r="G77" s="60"/>
      <c r="H77" s="60"/>
      <c r="I77" s="161"/>
      <c r="J77" s="60"/>
      <c r="K77" s="60"/>
      <c r="L77" s="58"/>
    </row>
    <row r="78" spans="2:12" s="1" customFormat="1" ht="18" customHeight="1">
      <c r="B78" s="38"/>
      <c r="C78" s="62" t="s">
        <v>23</v>
      </c>
      <c r="D78" s="60"/>
      <c r="E78" s="60"/>
      <c r="F78" s="162" t="str">
        <f>F12</f>
        <v>Odry</v>
      </c>
      <c r="G78" s="60"/>
      <c r="H78" s="60"/>
      <c r="I78" s="163" t="s">
        <v>25</v>
      </c>
      <c r="J78" s="70" t="str">
        <f>IF(J12="","",J12)</f>
        <v>2. 10. 2018</v>
      </c>
      <c r="K78" s="60"/>
      <c r="L78" s="58"/>
    </row>
    <row r="79" spans="2:12" s="1" customFormat="1" ht="6.9" customHeight="1">
      <c r="B79" s="38"/>
      <c r="C79" s="60"/>
      <c r="D79" s="60"/>
      <c r="E79" s="60"/>
      <c r="F79" s="60"/>
      <c r="G79" s="60"/>
      <c r="H79" s="60"/>
      <c r="I79" s="161"/>
      <c r="J79" s="60"/>
      <c r="K79" s="60"/>
      <c r="L79" s="58"/>
    </row>
    <row r="80" spans="2:12" s="1" customFormat="1" ht="13.2">
      <c r="B80" s="38"/>
      <c r="C80" s="62" t="s">
        <v>27</v>
      </c>
      <c r="D80" s="60"/>
      <c r="E80" s="60"/>
      <c r="F80" s="162" t="str">
        <f>E15</f>
        <v>Město Odry</v>
      </c>
      <c r="G80" s="60"/>
      <c r="H80" s="60"/>
      <c r="I80" s="163" t="s">
        <v>35</v>
      </c>
      <c r="J80" s="162" t="str">
        <f>E21</f>
        <v>Hydroelko, s.r.o.</v>
      </c>
      <c r="K80" s="60"/>
      <c r="L80" s="58"/>
    </row>
    <row r="81" spans="2:65" s="1" customFormat="1" ht="14.4" customHeight="1">
      <c r="B81" s="38"/>
      <c r="C81" s="62" t="s">
        <v>33</v>
      </c>
      <c r="D81" s="60"/>
      <c r="E81" s="60"/>
      <c r="F81" s="162" t="str">
        <f>IF(E18="","",E18)</f>
        <v/>
      </c>
      <c r="G81" s="60"/>
      <c r="H81" s="60"/>
      <c r="I81" s="161"/>
      <c r="J81" s="60"/>
      <c r="K81" s="60"/>
      <c r="L81" s="58"/>
    </row>
    <row r="82" spans="2:65" s="1" customFormat="1" ht="10.35" customHeight="1">
      <c r="B82" s="38"/>
      <c r="C82" s="60"/>
      <c r="D82" s="60"/>
      <c r="E82" s="60"/>
      <c r="F82" s="60"/>
      <c r="G82" s="60"/>
      <c r="H82" s="60"/>
      <c r="I82" s="161"/>
      <c r="J82" s="60"/>
      <c r="K82" s="60"/>
      <c r="L82" s="58"/>
    </row>
    <row r="83" spans="2:65" s="9" customFormat="1" ht="29.25" customHeight="1">
      <c r="B83" s="164"/>
      <c r="C83" s="165" t="s">
        <v>130</v>
      </c>
      <c r="D83" s="166" t="s">
        <v>61</v>
      </c>
      <c r="E83" s="166" t="s">
        <v>57</v>
      </c>
      <c r="F83" s="166" t="s">
        <v>131</v>
      </c>
      <c r="G83" s="166" t="s">
        <v>132</v>
      </c>
      <c r="H83" s="166" t="s">
        <v>133</v>
      </c>
      <c r="I83" s="167" t="s">
        <v>134</v>
      </c>
      <c r="J83" s="166" t="s">
        <v>118</v>
      </c>
      <c r="K83" s="168" t="s">
        <v>135</v>
      </c>
      <c r="L83" s="169"/>
      <c r="M83" s="78" t="s">
        <v>136</v>
      </c>
      <c r="N83" s="79" t="s">
        <v>46</v>
      </c>
      <c r="O83" s="79" t="s">
        <v>137</v>
      </c>
      <c r="P83" s="79" t="s">
        <v>138</v>
      </c>
      <c r="Q83" s="79" t="s">
        <v>139</v>
      </c>
      <c r="R83" s="79" t="s">
        <v>140</v>
      </c>
      <c r="S83" s="79" t="s">
        <v>141</v>
      </c>
      <c r="T83" s="80" t="s">
        <v>142</v>
      </c>
    </row>
    <row r="84" spans="2:65" s="1" customFormat="1" ht="29.25" customHeight="1">
      <c r="B84" s="38"/>
      <c r="C84" s="84" t="s">
        <v>119</v>
      </c>
      <c r="D84" s="60"/>
      <c r="E84" s="60"/>
      <c r="F84" s="60"/>
      <c r="G84" s="60"/>
      <c r="H84" s="60"/>
      <c r="I84" s="161"/>
      <c r="J84" s="170">
        <f>BK84</f>
        <v>0</v>
      </c>
      <c r="K84" s="60"/>
      <c r="L84" s="58"/>
      <c r="M84" s="81"/>
      <c r="N84" s="82"/>
      <c r="O84" s="82"/>
      <c r="P84" s="171">
        <f>P85+P152</f>
        <v>0</v>
      </c>
      <c r="Q84" s="82"/>
      <c r="R84" s="171">
        <f>R85+R152</f>
        <v>12.258335200000001</v>
      </c>
      <c r="S84" s="82"/>
      <c r="T84" s="172">
        <f>T85+T152</f>
        <v>0</v>
      </c>
      <c r="AT84" s="21" t="s">
        <v>75</v>
      </c>
      <c r="AU84" s="21" t="s">
        <v>120</v>
      </c>
      <c r="BK84" s="173">
        <f>BK85+BK152</f>
        <v>0</v>
      </c>
    </row>
    <row r="85" spans="2:65" s="10" customFormat="1" ht="37.35" customHeight="1">
      <c r="B85" s="174"/>
      <c r="C85" s="175"/>
      <c r="D85" s="176" t="s">
        <v>75</v>
      </c>
      <c r="E85" s="177" t="s">
        <v>143</v>
      </c>
      <c r="F85" s="177" t="s">
        <v>144</v>
      </c>
      <c r="G85" s="175"/>
      <c r="H85" s="175"/>
      <c r="I85" s="178"/>
      <c r="J85" s="179">
        <f>BK85</f>
        <v>0</v>
      </c>
      <c r="K85" s="175"/>
      <c r="L85" s="180"/>
      <c r="M85" s="181"/>
      <c r="N85" s="182"/>
      <c r="O85" s="182"/>
      <c r="P85" s="183">
        <f>P86+P133+P137+P141+P145</f>
        <v>0</v>
      </c>
      <c r="Q85" s="182"/>
      <c r="R85" s="183">
        <f>R86+R133+R137+R141+R145</f>
        <v>10.999734200000001</v>
      </c>
      <c r="S85" s="182"/>
      <c r="T85" s="184">
        <f>T86+T133+T137+T141+T145</f>
        <v>0</v>
      </c>
      <c r="AR85" s="185" t="s">
        <v>84</v>
      </c>
      <c r="AT85" s="186" t="s">
        <v>75</v>
      </c>
      <c r="AU85" s="186" t="s">
        <v>76</v>
      </c>
      <c r="AY85" s="185" t="s">
        <v>145</v>
      </c>
      <c r="BK85" s="187">
        <f>BK86+BK133+BK137+BK141+BK145</f>
        <v>0</v>
      </c>
    </row>
    <row r="86" spans="2:65" s="10" customFormat="1" ht="19.95" customHeight="1">
      <c r="B86" s="174"/>
      <c r="C86" s="175"/>
      <c r="D86" s="188" t="s">
        <v>75</v>
      </c>
      <c r="E86" s="189" t="s">
        <v>84</v>
      </c>
      <c r="F86" s="189" t="s">
        <v>146</v>
      </c>
      <c r="G86" s="175"/>
      <c r="H86" s="175"/>
      <c r="I86" s="178"/>
      <c r="J86" s="190">
        <f>BK86</f>
        <v>0</v>
      </c>
      <c r="K86" s="175"/>
      <c r="L86" s="180"/>
      <c r="M86" s="181"/>
      <c r="N86" s="182"/>
      <c r="O86" s="182"/>
      <c r="P86" s="183">
        <f>SUM(P87:P132)</f>
        <v>0</v>
      </c>
      <c r="Q86" s="182"/>
      <c r="R86" s="183">
        <f>SUM(R87:R132)</f>
        <v>0</v>
      </c>
      <c r="S86" s="182"/>
      <c r="T86" s="184">
        <f>SUM(T87:T132)</f>
        <v>0</v>
      </c>
      <c r="AR86" s="185" t="s">
        <v>84</v>
      </c>
      <c r="AT86" s="186" t="s">
        <v>75</v>
      </c>
      <c r="AU86" s="186" t="s">
        <v>84</v>
      </c>
      <c r="AY86" s="185" t="s">
        <v>145</v>
      </c>
      <c r="BK86" s="187">
        <f>SUM(BK87:BK132)</f>
        <v>0</v>
      </c>
    </row>
    <row r="87" spans="2:65" s="1" customFormat="1" ht="22.5" customHeight="1">
      <c r="B87" s="38"/>
      <c r="C87" s="191" t="s">
        <v>84</v>
      </c>
      <c r="D87" s="191" t="s">
        <v>147</v>
      </c>
      <c r="E87" s="192" t="s">
        <v>1090</v>
      </c>
      <c r="F87" s="193" t="s">
        <v>1091</v>
      </c>
      <c r="G87" s="194" t="s">
        <v>188</v>
      </c>
      <c r="H87" s="195">
        <v>4.4800000000000004</v>
      </c>
      <c r="I87" s="196"/>
      <c r="J87" s="197">
        <f>ROUND(I87*H87,2)</f>
        <v>0</v>
      </c>
      <c r="K87" s="193" t="s">
        <v>151</v>
      </c>
      <c r="L87" s="58"/>
      <c r="M87" s="198" t="s">
        <v>21</v>
      </c>
      <c r="N87" s="199" t="s">
        <v>47</v>
      </c>
      <c r="O87" s="39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1" t="s">
        <v>152</v>
      </c>
      <c r="AT87" s="21" t="s">
        <v>147</v>
      </c>
      <c r="AU87" s="21" t="s">
        <v>86</v>
      </c>
      <c r="AY87" s="21" t="s">
        <v>145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1" t="s">
        <v>84</v>
      </c>
      <c r="BK87" s="202">
        <f>ROUND(I87*H87,2)</f>
        <v>0</v>
      </c>
      <c r="BL87" s="21" t="s">
        <v>152</v>
      </c>
      <c r="BM87" s="21" t="s">
        <v>1092</v>
      </c>
    </row>
    <row r="88" spans="2:65" s="1" customFormat="1" ht="24">
      <c r="B88" s="38"/>
      <c r="C88" s="60"/>
      <c r="D88" s="203" t="s">
        <v>154</v>
      </c>
      <c r="E88" s="60"/>
      <c r="F88" s="204" t="s">
        <v>1093</v>
      </c>
      <c r="G88" s="60"/>
      <c r="H88" s="60"/>
      <c r="I88" s="161"/>
      <c r="J88" s="60"/>
      <c r="K88" s="60"/>
      <c r="L88" s="58"/>
      <c r="M88" s="205"/>
      <c r="N88" s="39"/>
      <c r="O88" s="39"/>
      <c r="P88" s="39"/>
      <c r="Q88" s="39"/>
      <c r="R88" s="39"/>
      <c r="S88" s="39"/>
      <c r="T88" s="75"/>
      <c r="AT88" s="21" t="s">
        <v>154</v>
      </c>
      <c r="AU88" s="21" t="s">
        <v>86</v>
      </c>
    </row>
    <row r="89" spans="2:65" s="11" customFormat="1">
      <c r="B89" s="206"/>
      <c r="C89" s="207"/>
      <c r="D89" s="208" t="s">
        <v>156</v>
      </c>
      <c r="E89" s="209" t="s">
        <v>1072</v>
      </c>
      <c r="F89" s="210" t="s">
        <v>1094</v>
      </c>
      <c r="G89" s="207"/>
      <c r="H89" s="211">
        <v>4.4800000000000004</v>
      </c>
      <c r="I89" s="212"/>
      <c r="J89" s="207"/>
      <c r="K89" s="207"/>
      <c r="L89" s="213"/>
      <c r="M89" s="214"/>
      <c r="N89" s="215"/>
      <c r="O89" s="215"/>
      <c r="P89" s="215"/>
      <c r="Q89" s="215"/>
      <c r="R89" s="215"/>
      <c r="S89" s="215"/>
      <c r="T89" s="216"/>
      <c r="AT89" s="217" t="s">
        <v>156</v>
      </c>
      <c r="AU89" s="217" t="s">
        <v>86</v>
      </c>
      <c r="AV89" s="11" t="s">
        <v>86</v>
      </c>
      <c r="AW89" s="11" t="s">
        <v>39</v>
      </c>
      <c r="AX89" s="11" t="s">
        <v>84</v>
      </c>
      <c r="AY89" s="217" t="s">
        <v>145</v>
      </c>
    </row>
    <row r="90" spans="2:65" s="1" customFormat="1" ht="22.5" customHeight="1">
      <c r="B90" s="38"/>
      <c r="C90" s="191" t="s">
        <v>86</v>
      </c>
      <c r="D90" s="191" t="s">
        <v>147</v>
      </c>
      <c r="E90" s="192" t="s">
        <v>1095</v>
      </c>
      <c r="F90" s="193" t="s">
        <v>1096</v>
      </c>
      <c r="G90" s="194" t="s">
        <v>188</v>
      </c>
      <c r="H90" s="195">
        <v>4.4800000000000004</v>
      </c>
      <c r="I90" s="196"/>
      <c r="J90" s="197">
        <f>ROUND(I90*H90,2)</f>
        <v>0</v>
      </c>
      <c r="K90" s="193" t="s">
        <v>151</v>
      </c>
      <c r="L90" s="58"/>
      <c r="M90" s="198" t="s">
        <v>21</v>
      </c>
      <c r="N90" s="199" t="s">
        <v>47</v>
      </c>
      <c r="O90" s="39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AR90" s="21" t="s">
        <v>152</v>
      </c>
      <c r="AT90" s="21" t="s">
        <v>147</v>
      </c>
      <c r="AU90" s="21" t="s">
        <v>86</v>
      </c>
      <c r="AY90" s="21" t="s">
        <v>145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1" t="s">
        <v>84</v>
      </c>
      <c r="BK90" s="202">
        <f>ROUND(I90*H90,2)</f>
        <v>0</v>
      </c>
      <c r="BL90" s="21" t="s">
        <v>152</v>
      </c>
      <c r="BM90" s="21" t="s">
        <v>1097</v>
      </c>
    </row>
    <row r="91" spans="2:65" s="1" customFormat="1" ht="36">
      <c r="B91" s="38"/>
      <c r="C91" s="60"/>
      <c r="D91" s="203" t="s">
        <v>154</v>
      </c>
      <c r="E91" s="60"/>
      <c r="F91" s="204" t="s">
        <v>1098</v>
      </c>
      <c r="G91" s="60"/>
      <c r="H91" s="60"/>
      <c r="I91" s="161"/>
      <c r="J91" s="60"/>
      <c r="K91" s="60"/>
      <c r="L91" s="58"/>
      <c r="M91" s="205"/>
      <c r="N91" s="39"/>
      <c r="O91" s="39"/>
      <c r="P91" s="39"/>
      <c r="Q91" s="39"/>
      <c r="R91" s="39"/>
      <c r="S91" s="39"/>
      <c r="T91" s="75"/>
      <c r="AT91" s="21" t="s">
        <v>154</v>
      </c>
      <c r="AU91" s="21" t="s">
        <v>86</v>
      </c>
    </row>
    <row r="92" spans="2:65" s="11" customFormat="1">
      <c r="B92" s="206"/>
      <c r="C92" s="207"/>
      <c r="D92" s="208" t="s">
        <v>156</v>
      </c>
      <c r="E92" s="209" t="s">
        <v>21</v>
      </c>
      <c r="F92" s="210" t="s">
        <v>1072</v>
      </c>
      <c r="G92" s="207"/>
      <c r="H92" s="211">
        <v>4.4800000000000004</v>
      </c>
      <c r="I92" s="212"/>
      <c r="J92" s="207"/>
      <c r="K92" s="207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156</v>
      </c>
      <c r="AU92" s="217" t="s">
        <v>86</v>
      </c>
      <c r="AV92" s="11" t="s">
        <v>86</v>
      </c>
      <c r="AW92" s="11" t="s">
        <v>39</v>
      </c>
      <c r="AX92" s="11" t="s">
        <v>84</v>
      </c>
      <c r="AY92" s="217" t="s">
        <v>145</v>
      </c>
    </row>
    <row r="93" spans="2:65" s="1" customFormat="1" ht="22.5" customHeight="1">
      <c r="B93" s="38"/>
      <c r="C93" s="191" t="s">
        <v>161</v>
      </c>
      <c r="D93" s="191" t="s">
        <v>147</v>
      </c>
      <c r="E93" s="192" t="s">
        <v>412</v>
      </c>
      <c r="F93" s="193" t="s">
        <v>413</v>
      </c>
      <c r="G93" s="194" t="s">
        <v>188</v>
      </c>
      <c r="H93" s="195">
        <v>34.049999999999997</v>
      </c>
      <c r="I93" s="196"/>
      <c r="J93" s="197">
        <f>ROUND(I93*H93,2)</f>
        <v>0</v>
      </c>
      <c r="K93" s="193" t="s">
        <v>151</v>
      </c>
      <c r="L93" s="58"/>
      <c r="M93" s="198" t="s">
        <v>21</v>
      </c>
      <c r="N93" s="199" t="s">
        <v>47</v>
      </c>
      <c r="O93" s="39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1" t="s">
        <v>152</v>
      </c>
      <c r="AT93" s="21" t="s">
        <v>147</v>
      </c>
      <c r="AU93" s="21" t="s">
        <v>86</v>
      </c>
      <c r="AY93" s="21" t="s">
        <v>145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1" t="s">
        <v>84</v>
      </c>
      <c r="BK93" s="202">
        <f>ROUND(I93*H93,2)</f>
        <v>0</v>
      </c>
      <c r="BL93" s="21" t="s">
        <v>152</v>
      </c>
      <c r="BM93" s="21" t="s">
        <v>1099</v>
      </c>
    </row>
    <row r="94" spans="2:65" s="1" customFormat="1" ht="24">
      <c r="B94" s="38"/>
      <c r="C94" s="60"/>
      <c r="D94" s="203" t="s">
        <v>154</v>
      </c>
      <c r="E94" s="60"/>
      <c r="F94" s="204" t="s">
        <v>415</v>
      </c>
      <c r="G94" s="60"/>
      <c r="H94" s="60"/>
      <c r="I94" s="161"/>
      <c r="J94" s="60"/>
      <c r="K94" s="60"/>
      <c r="L94" s="58"/>
      <c r="M94" s="205"/>
      <c r="N94" s="39"/>
      <c r="O94" s="39"/>
      <c r="P94" s="39"/>
      <c r="Q94" s="39"/>
      <c r="R94" s="39"/>
      <c r="S94" s="39"/>
      <c r="T94" s="75"/>
      <c r="AT94" s="21" t="s">
        <v>154</v>
      </c>
      <c r="AU94" s="21" t="s">
        <v>86</v>
      </c>
    </row>
    <row r="95" spans="2:65" s="11" customFormat="1">
      <c r="B95" s="206"/>
      <c r="C95" s="207"/>
      <c r="D95" s="208" t="s">
        <v>156</v>
      </c>
      <c r="E95" s="209" t="s">
        <v>759</v>
      </c>
      <c r="F95" s="210" t="s">
        <v>1100</v>
      </c>
      <c r="G95" s="207"/>
      <c r="H95" s="211">
        <v>34.049999999999997</v>
      </c>
      <c r="I95" s="212"/>
      <c r="J95" s="207"/>
      <c r="K95" s="207"/>
      <c r="L95" s="213"/>
      <c r="M95" s="214"/>
      <c r="N95" s="215"/>
      <c r="O95" s="215"/>
      <c r="P95" s="215"/>
      <c r="Q95" s="215"/>
      <c r="R95" s="215"/>
      <c r="S95" s="215"/>
      <c r="T95" s="216"/>
      <c r="AT95" s="217" t="s">
        <v>156</v>
      </c>
      <c r="AU95" s="217" t="s">
        <v>86</v>
      </c>
      <c r="AV95" s="11" t="s">
        <v>86</v>
      </c>
      <c r="AW95" s="11" t="s">
        <v>39</v>
      </c>
      <c r="AX95" s="11" t="s">
        <v>84</v>
      </c>
      <c r="AY95" s="217" t="s">
        <v>145</v>
      </c>
    </row>
    <row r="96" spans="2:65" s="1" customFormat="1" ht="22.5" customHeight="1">
      <c r="B96" s="38"/>
      <c r="C96" s="191" t="s">
        <v>152</v>
      </c>
      <c r="D96" s="191" t="s">
        <v>147</v>
      </c>
      <c r="E96" s="192" t="s">
        <v>417</v>
      </c>
      <c r="F96" s="193" t="s">
        <v>418</v>
      </c>
      <c r="G96" s="194" t="s">
        <v>188</v>
      </c>
      <c r="H96" s="195">
        <v>34.049999999999997</v>
      </c>
      <c r="I96" s="196"/>
      <c r="J96" s="197">
        <f>ROUND(I96*H96,2)</f>
        <v>0</v>
      </c>
      <c r="K96" s="193" t="s">
        <v>151</v>
      </c>
      <c r="L96" s="58"/>
      <c r="M96" s="198" t="s">
        <v>21</v>
      </c>
      <c r="N96" s="199" t="s">
        <v>47</v>
      </c>
      <c r="O96" s="39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1" t="s">
        <v>152</v>
      </c>
      <c r="AT96" s="21" t="s">
        <v>147</v>
      </c>
      <c r="AU96" s="21" t="s">
        <v>86</v>
      </c>
      <c r="AY96" s="21" t="s">
        <v>145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1" t="s">
        <v>84</v>
      </c>
      <c r="BK96" s="202">
        <f>ROUND(I96*H96,2)</f>
        <v>0</v>
      </c>
      <c r="BL96" s="21" t="s">
        <v>152</v>
      </c>
      <c r="BM96" s="21" t="s">
        <v>1101</v>
      </c>
    </row>
    <row r="97" spans="2:65" s="1" customFormat="1" ht="24">
      <c r="B97" s="38"/>
      <c r="C97" s="60"/>
      <c r="D97" s="203" t="s">
        <v>154</v>
      </c>
      <c r="E97" s="60"/>
      <c r="F97" s="204" t="s">
        <v>420</v>
      </c>
      <c r="G97" s="60"/>
      <c r="H97" s="60"/>
      <c r="I97" s="161"/>
      <c r="J97" s="60"/>
      <c r="K97" s="60"/>
      <c r="L97" s="58"/>
      <c r="M97" s="205"/>
      <c r="N97" s="39"/>
      <c r="O97" s="39"/>
      <c r="P97" s="39"/>
      <c r="Q97" s="39"/>
      <c r="R97" s="39"/>
      <c r="S97" s="39"/>
      <c r="T97" s="75"/>
      <c r="AT97" s="21" t="s">
        <v>154</v>
      </c>
      <c r="AU97" s="21" t="s">
        <v>86</v>
      </c>
    </row>
    <row r="98" spans="2:65" s="11" customFormat="1">
      <c r="B98" s="206"/>
      <c r="C98" s="207"/>
      <c r="D98" s="208" t="s">
        <v>156</v>
      </c>
      <c r="E98" s="209" t="s">
        <v>21</v>
      </c>
      <c r="F98" s="210" t="s">
        <v>759</v>
      </c>
      <c r="G98" s="207"/>
      <c r="H98" s="211">
        <v>34.049999999999997</v>
      </c>
      <c r="I98" s="212"/>
      <c r="J98" s="207"/>
      <c r="K98" s="207"/>
      <c r="L98" s="213"/>
      <c r="M98" s="214"/>
      <c r="N98" s="215"/>
      <c r="O98" s="215"/>
      <c r="P98" s="215"/>
      <c r="Q98" s="215"/>
      <c r="R98" s="215"/>
      <c r="S98" s="215"/>
      <c r="T98" s="216"/>
      <c r="AT98" s="217" t="s">
        <v>156</v>
      </c>
      <c r="AU98" s="217" t="s">
        <v>86</v>
      </c>
      <c r="AV98" s="11" t="s">
        <v>86</v>
      </c>
      <c r="AW98" s="11" t="s">
        <v>39</v>
      </c>
      <c r="AX98" s="11" t="s">
        <v>84</v>
      </c>
      <c r="AY98" s="217" t="s">
        <v>145</v>
      </c>
    </row>
    <row r="99" spans="2:65" s="1" customFormat="1" ht="22.5" customHeight="1">
      <c r="B99" s="38"/>
      <c r="C99" s="191" t="s">
        <v>172</v>
      </c>
      <c r="D99" s="191" t="s">
        <v>147</v>
      </c>
      <c r="E99" s="192" t="s">
        <v>1102</v>
      </c>
      <c r="F99" s="193" t="s">
        <v>1103</v>
      </c>
      <c r="G99" s="194" t="s">
        <v>188</v>
      </c>
      <c r="H99" s="195">
        <v>0.36</v>
      </c>
      <c r="I99" s="196"/>
      <c r="J99" s="197">
        <f>ROUND(I99*H99,2)</f>
        <v>0</v>
      </c>
      <c r="K99" s="193" t="s">
        <v>151</v>
      </c>
      <c r="L99" s="58"/>
      <c r="M99" s="198" t="s">
        <v>21</v>
      </c>
      <c r="N99" s="199" t="s">
        <v>47</v>
      </c>
      <c r="O99" s="39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1" t="s">
        <v>152</v>
      </c>
      <c r="AT99" s="21" t="s">
        <v>147</v>
      </c>
      <c r="AU99" s="21" t="s">
        <v>86</v>
      </c>
      <c r="AY99" s="21" t="s">
        <v>145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1" t="s">
        <v>84</v>
      </c>
      <c r="BK99" s="202">
        <f>ROUND(I99*H99,2)</f>
        <v>0</v>
      </c>
      <c r="BL99" s="21" t="s">
        <v>152</v>
      </c>
      <c r="BM99" s="21" t="s">
        <v>1104</v>
      </c>
    </row>
    <row r="100" spans="2:65" s="1" customFormat="1" ht="24">
      <c r="B100" s="38"/>
      <c r="C100" s="60"/>
      <c r="D100" s="203" t="s">
        <v>154</v>
      </c>
      <c r="E100" s="60"/>
      <c r="F100" s="204" t="s">
        <v>1105</v>
      </c>
      <c r="G100" s="60"/>
      <c r="H100" s="60"/>
      <c r="I100" s="161"/>
      <c r="J100" s="60"/>
      <c r="K100" s="60"/>
      <c r="L100" s="58"/>
      <c r="M100" s="205"/>
      <c r="N100" s="39"/>
      <c r="O100" s="39"/>
      <c r="P100" s="39"/>
      <c r="Q100" s="39"/>
      <c r="R100" s="39"/>
      <c r="S100" s="39"/>
      <c r="T100" s="75"/>
      <c r="AT100" s="21" t="s">
        <v>154</v>
      </c>
      <c r="AU100" s="21" t="s">
        <v>86</v>
      </c>
    </row>
    <row r="101" spans="2:65" s="11" customFormat="1">
      <c r="B101" s="206"/>
      <c r="C101" s="207"/>
      <c r="D101" s="208" t="s">
        <v>156</v>
      </c>
      <c r="E101" s="209" t="s">
        <v>762</v>
      </c>
      <c r="F101" s="210" t="s">
        <v>1106</v>
      </c>
      <c r="G101" s="207"/>
      <c r="H101" s="211">
        <v>0.36</v>
      </c>
      <c r="I101" s="212"/>
      <c r="J101" s="207"/>
      <c r="K101" s="207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156</v>
      </c>
      <c r="AU101" s="217" t="s">
        <v>86</v>
      </c>
      <c r="AV101" s="11" t="s">
        <v>86</v>
      </c>
      <c r="AW101" s="11" t="s">
        <v>39</v>
      </c>
      <c r="AX101" s="11" t="s">
        <v>84</v>
      </c>
      <c r="AY101" s="217" t="s">
        <v>145</v>
      </c>
    </row>
    <row r="102" spans="2:65" s="1" customFormat="1" ht="31.5" customHeight="1">
      <c r="B102" s="38"/>
      <c r="C102" s="191" t="s">
        <v>179</v>
      </c>
      <c r="D102" s="191" t="s">
        <v>147</v>
      </c>
      <c r="E102" s="192" t="s">
        <v>1107</v>
      </c>
      <c r="F102" s="193" t="s">
        <v>1108</v>
      </c>
      <c r="G102" s="194" t="s">
        <v>188</v>
      </c>
      <c r="H102" s="195">
        <v>0.36</v>
      </c>
      <c r="I102" s="196"/>
      <c r="J102" s="197">
        <f>ROUND(I102*H102,2)</f>
        <v>0</v>
      </c>
      <c r="K102" s="193" t="s">
        <v>151</v>
      </c>
      <c r="L102" s="58"/>
      <c r="M102" s="198" t="s">
        <v>21</v>
      </c>
      <c r="N102" s="199" t="s">
        <v>47</v>
      </c>
      <c r="O102" s="39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1" t="s">
        <v>152</v>
      </c>
      <c r="AT102" s="21" t="s">
        <v>147</v>
      </c>
      <c r="AU102" s="21" t="s">
        <v>86</v>
      </c>
      <c r="AY102" s="21" t="s">
        <v>145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1" t="s">
        <v>84</v>
      </c>
      <c r="BK102" s="202">
        <f>ROUND(I102*H102,2)</f>
        <v>0</v>
      </c>
      <c r="BL102" s="21" t="s">
        <v>152</v>
      </c>
      <c r="BM102" s="21" t="s">
        <v>1109</v>
      </c>
    </row>
    <row r="103" spans="2:65" s="1" customFormat="1" ht="36">
      <c r="B103" s="38"/>
      <c r="C103" s="60"/>
      <c r="D103" s="203" t="s">
        <v>154</v>
      </c>
      <c r="E103" s="60"/>
      <c r="F103" s="204" t="s">
        <v>1110</v>
      </c>
      <c r="G103" s="60"/>
      <c r="H103" s="60"/>
      <c r="I103" s="161"/>
      <c r="J103" s="60"/>
      <c r="K103" s="60"/>
      <c r="L103" s="58"/>
      <c r="M103" s="205"/>
      <c r="N103" s="39"/>
      <c r="O103" s="39"/>
      <c r="P103" s="39"/>
      <c r="Q103" s="39"/>
      <c r="R103" s="39"/>
      <c r="S103" s="39"/>
      <c r="T103" s="75"/>
      <c r="AT103" s="21" t="s">
        <v>154</v>
      </c>
      <c r="AU103" s="21" t="s">
        <v>86</v>
      </c>
    </row>
    <row r="104" spans="2:65" s="11" customFormat="1">
      <c r="B104" s="206"/>
      <c r="C104" s="207"/>
      <c r="D104" s="208" t="s">
        <v>156</v>
      </c>
      <c r="E104" s="209" t="s">
        <v>21</v>
      </c>
      <c r="F104" s="210" t="s">
        <v>762</v>
      </c>
      <c r="G104" s="207"/>
      <c r="H104" s="211">
        <v>0.36</v>
      </c>
      <c r="I104" s="212"/>
      <c r="J104" s="207"/>
      <c r="K104" s="207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156</v>
      </c>
      <c r="AU104" s="217" t="s">
        <v>86</v>
      </c>
      <c r="AV104" s="11" t="s">
        <v>86</v>
      </c>
      <c r="AW104" s="11" t="s">
        <v>39</v>
      </c>
      <c r="AX104" s="11" t="s">
        <v>84</v>
      </c>
      <c r="AY104" s="217" t="s">
        <v>145</v>
      </c>
    </row>
    <row r="105" spans="2:65" s="1" customFormat="1" ht="22.5" customHeight="1">
      <c r="B105" s="38"/>
      <c r="C105" s="191" t="s">
        <v>185</v>
      </c>
      <c r="D105" s="191" t="s">
        <v>147</v>
      </c>
      <c r="E105" s="192" t="s">
        <v>807</v>
      </c>
      <c r="F105" s="193" t="s">
        <v>808</v>
      </c>
      <c r="G105" s="194" t="s">
        <v>188</v>
      </c>
      <c r="H105" s="195">
        <v>24.672000000000001</v>
      </c>
      <c r="I105" s="196"/>
      <c r="J105" s="197">
        <f>ROUND(I105*H105,2)</f>
        <v>0</v>
      </c>
      <c r="K105" s="193" t="s">
        <v>151</v>
      </c>
      <c r="L105" s="58"/>
      <c r="M105" s="198" t="s">
        <v>21</v>
      </c>
      <c r="N105" s="199" t="s">
        <v>47</v>
      </c>
      <c r="O105" s="39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AR105" s="21" t="s">
        <v>152</v>
      </c>
      <c r="AT105" s="21" t="s">
        <v>147</v>
      </c>
      <c r="AU105" s="21" t="s">
        <v>86</v>
      </c>
      <c r="AY105" s="21" t="s">
        <v>145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1" t="s">
        <v>84</v>
      </c>
      <c r="BK105" s="202">
        <f>ROUND(I105*H105,2)</f>
        <v>0</v>
      </c>
      <c r="BL105" s="21" t="s">
        <v>152</v>
      </c>
      <c r="BM105" s="21" t="s">
        <v>1111</v>
      </c>
    </row>
    <row r="106" spans="2:65" s="1" customFormat="1" ht="36">
      <c r="B106" s="38"/>
      <c r="C106" s="60"/>
      <c r="D106" s="203" t="s">
        <v>154</v>
      </c>
      <c r="E106" s="60"/>
      <c r="F106" s="204" t="s">
        <v>810</v>
      </c>
      <c r="G106" s="60"/>
      <c r="H106" s="60"/>
      <c r="I106" s="161"/>
      <c r="J106" s="60"/>
      <c r="K106" s="60"/>
      <c r="L106" s="58"/>
      <c r="M106" s="205"/>
      <c r="N106" s="39"/>
      <c r="O106" s="39"/>
      <c r="P106" s="39"/>
      <c r="Q106" s="39"/>
      <c r="R106" s="39"/>
      <c r="S106" s="39"/>
      <c r="T106" s="75"/>
      <c r="AT106" s="21" t="s">
        <v>154</v>
      </c>
      <c r="AU106" s="21" t="s">
        <v>86</v>
      </c>
    </row>
    <row r="107" spans="2:65" s="11" customFormat="1">
      <c r="B107" s="206"/>
      <c r="C107" s="207"/>
      <c r="D107" s="208" t="s">
        <v>156</v>
      </c>
      <c r="E107" s="209" t="s">
        <v>21</v>
      </c>
      <c r="F107" s="210" t="s">
        <v>1112</v>
      </c>
      <c r="G107" s="207"/>
      <c r="H107" s="211">
        <v>24.672000000000001</v>
      </c>
      <c r="I107" s="212"/>
      <c r="J107" s="207"/>
      <c r="K107" s="207"/>
      <c r="L107" s="213"/>
      <c r="M107" s="214"/>
      <c r="N107" s="215"/>
      <c r="O107" s="215"/>
      <c r="P107" s="215"/>
      <c r="Q107" s="215"/>
      <c r="R107" s="215"/>
      <c r="S107" s="215"/>
      <c r="T107" s="216"/>
      <c r="AT107" s="217" t="s">
        <v>156</v>
      </c>
      <c r="AU107" s="217" t="s">
        <v>86</v>
      </c>
      <c r="AV107" s="11" t="s">
        <v>86</v>
      </c>
      <c r="AW107" s="11" t="s">
        <v>39</v>
      </c>
      <c r="AX107" s="11" t="s">
        <v>84</v>
      </c>
      <c r="AY107" s="217" t="s">
        <v>145</v>
      </c>
    </row>
    <row r="108" spans="2:65" s="1" customFormat="1" ht="22.5" customHeight="1">
      <c r="B108" s="38"/>
      <c r="C108" s="191" t="s">
        <v>192</v>
      </c>
      <c r="D108" s="191" t="s">
        <v>147</v>
      </c>
      <c r="E108" s="192" t="s">
        <v>812</v>
      </c>
      <c r="F108" s="193" t="s">
        <v>813</v>
      </c>
      <c r="G108" s="194" t="s">
        <v>188</v>
      </c>
      <c r="H108" s="195">
        <v>24.672000000000001</v>
      </c>
      <c r="I108" s="196"/>
      <c r="J108" s="197">
        <f>ROUND(I108*H108,2)</f>
        <v>0</v>
      </c>
      <c r="K108" s="193" t="s">
        <v>151</v>
      </c>
      <c r="L108" s="58"/>
      <c r="M108" s="198" t="s">
        <v>21</v>
      </c>
      <c r="N108" s="199" t="s">
        <v>47</v>
      </c>
      <c r="O108" s="39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1" t="s">
        <v>152</v>
      </c>
      <c r="AT108" s="21" t="s">
        <v>147</v>
      </c>
      <c r="AU108" s="21" t="s">
        <v>86</v>
      </c>
      <c r="AY108" s="21" t="s">
        <v>145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1" t="s">
        <v>84</v>
      </c>
      <c r="BK108" s="202">
        <f>ROUND(I108*H108,2)</f>
        <v>0</v>
      </c>
      <c r="BL108" s="21" t="s">
        <v>152</v>
      </c>
      <c r="BM108" s="21" t="s">
        <v>1113</v>
      </c>
    </row>
    <row r="109" spans="2:65" s="1" customFormat="1" ht="24">
      <c r="B109" s="38"/>
      <c r="C109" s="60"/>
      <c r="D109" s="203" t="s">
        <v>154</v>
      </c>
      <c r="E109" s="60"/>
      <c r="F109" s="204" t="s">
        <v>815</v>
      </c>
      <c r="G109" s="60"/>
      <c r="H109" s="60"/>
      <c r="I109" s="161"/>
      <c r="J109" s="60"/>
      <c r="K109" s="60"/>
      <c r="L109" s="58"/>
      <c r="M109" s="205"/>
      <c r="N109" s="39"/>
      <c r="O109" s="39"/>
      <c r="P109" s="39"/>
      <c r="Q109" s="39"/>
      <c r="R109" s="39"/>
      <c r="S109" s="39"/>
      <c r="T109" s="75"/>
      <c r="AT109" s="21" t="s">
        <v>154</v>
      </c>
      <c r="AU109" s="21" t="s">
        <v>86</v>
      </c>
    </row>
    <row r="110" spans="2:65" s="11" customFormat="1">
      <c r="B110" s="206"/>
      <c r="C110" s="207"/>
      <c r="D110" s="208" t="s">
        <v>156</v>
      </c>
      <c r="E110" s="209" t="s">
        <v>21</v>
      </c>
      <c r="F110" s="210" t="s">
        <v>1112</v>
      </c>
      <c r="G110" s="207"/>
      <c r="H110" s="211">
        <v>24.672000000000001</v>
      </c>
      <c r="I110" s="212"/>
      <c r="J110" s="207"/>
      <c r="K110" s="207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156</v>
      </c>
      <c r="AU110" s="217" t="s">
        <v>86</v>
      </c>
      <c r="AV110" s="11" t="s">
        <v>86</v>
      </c>
      <c r="AW110" s="11" t="s">
        <v>39</v>
      </c>
      <c r="AX110" s="11" t="s">
        <v>84</v>
      </c>
      <c r="AY110" s="217" t="s">
        <v>145</v>
      </c>
    </row>
    <row r="111" spans="2:65" s="1" customFormat="1" ht="22.5" customHeight="1">
      <c r="B111" s="38"/>
      <c r="C111" s="191" t="s">
        <v>198</v>
      </c>
      <c r="D111" s="191" t="s">
        <v>147</v>
      </c>
      <c r="E111" s="192" t="s">
        <v>816</v>
      </c>
      <c r="F111" s="193" t="s">
        <v>817</v>
      </c>
      <c r="G111" s="194" t="s">
        <v>188</v>
      </c>
      <c r="H111" s="195">
        <v>2.028</v>
      </c>
      <c r="I111" s="196"/>
      <c r="J111" s="197">
        <f>ROUND(I111*H111,2)</f>
        <v>0</v>
      </c>
      <c r="K111" s="193" t="s">
        <v>151</v>
      </c>
      <c r="L111" s="58"/>
      <c r="M111" s="198" t="s">
        <v>21</v>
      </c>
      <c r="N111" s="199" t="s">
        <v>47</v>
      </c>
      <c r="O111" s="39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1" t="s">
        <v>152</v>
      </c>
      <c r="AT111" s="21" t="s">
        <v>147</v>
      </c>
      <c r="AU111" s="21" t="s">
        <v>86</v>
      </c>
      <c r="AY111" s="21" t="s">
        <v>145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1" t="s">
        <v>84</v>
      </c>
      <c r="BK111" s="202">
        <f>ROUND(I111*H111,2)</f>
        <v>0</v>
      </c>
      <c r="BL111" s="21" t="s">
        <v>152</v>
      </c>
      <c r="BM111" s="21" t="s">
        <v>1114</v>
      </c>
    </row>
    <row r="112" spans="2:65" s="1" customFormat="1" ht="24">
      <c r="B112" s="38"/>
      <c r="C112" s="60"/>
      <c r="D112" s="203" t="s">
        <v>154</v>
      </c>
      <c r="E112" s="60"/>
      <c r="F112" s="204" t="s">
        <v>819</v>
      </c>
      <c r="G112" s="60"/>
      <c r="H112" s="60"/>
      <c r="I112" s="161"/>
      <c r="J112" s="60"/>
      <c r="K112" s="60"/>
      <c r="L112" s="58"/>
      <c r="M112" s="205"/>
      <c r="N112" s="39"/>
      <c r="O112" s="39"/>
      <c r="P112" s="39"/>
      <c r="Q112" s="39"/>
      <c r="R112" s="39"/>
      <c r="S112" s="39"/>
      <c r="T112" s="75"/>
      <c r="AT112" s="21" t="s">
        <v>154</v>
      </c>
      <c r="AU112" s="21" t="s">
        <v>86</v>
      </c>
    </row>
    <row r="113" spans="2:65" s="11" customFormat="1">
      <c r="B113" s="206"/>
      <c r="C113" s="207"/>
      <c r="D113" s="208" t="s">
        <v>156</v>
      </c>
      <c r="E113" s="209" t="s">
        <v>765</v>
      </c>
      <c r="F113" s="210" t="s">
        <v>1115</v>
      </c>
      <c r="G113" s="207"/>
      <c r="H113" s="211">
        <v>2.028</v>
      </c>
      <c r="I113" s="212"/>
      <c r="J113" s="207"/>
      <c r="K113" s="207"/>
      <c r="L113" s="213"/>
      <c r="M113" s="214"/>
      <c r="N113" s="215"/>
      <c r="O113" s="215"/>
      <c r="P113" s="215"/>
      <c r="Q113" s="215"/>
      <c r="R113" s="215"/>
      <c r="S113" s="215"/>
      <c r="T113" s="216"/>
      <c r="AT113" s="217" t="s">
        <v>156</v>
      </c>
      <c r="AU113" s="217" t="s">
        <v>86</v>
      </c>
      <c r="AV113" s="11" t="s">
        <v>86</v>
      </c>
      <c r="AW113" s="11" t="s">
        <v>39</v>
      </c>
      <c r="AX113" s="11" t="s">
        <v>84</v>
      </c>
      <c r="AY113" s="217" t="s">
        <v>145</v>
      </c>
    </row>
    <row r="114" spans="2:65" s="1" customFormat="1" ht="22.5" customHeight="1">
      <c r="B114" s="38"/>
      <c r="C114" s="191" t="s">
        <v>203</v>
      </c>
      <c r="D114" s="191" t="s">
        <v>147</v>
      </c>
      <c r="E114" s="192" t="s">
        <v>826</v>
      </c>
      <c r="F114" s="193" t="s">
        <v>827</v>
      </c>
      <c r="G114" s="194" t="s">
        <v>188</v>
      </c>
      <c r="H114" s="195">
        <v>15.42</v>
      </c>
      <c r="I114" s="196"/>
      <c r="J114" s="197">
        <f>ROUND(I114*H114,2)</f>
        <v>0</v>
      </c>
      <c r="K114" s="193" t="s">
        <v>151</v>
      </c>
      <c r="L114" s="58"/>
      <c r="M114" s="198" t="s">
        <v>21</v>
      </c>
      <c r="N114" s="199" t="s">
        <v>47</v>
      </c>
      <c r="O114" s="39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1" t="s">
        <v>152</v>
      </c>
      <c r="AT114" s="21" t="s">
        <v>147</v>
      </c>
      <c r="AU114" s="21" t="s">
        <v>86</v>
      </c>
      <c r="AY114" s="21" t="s">
        <v>145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1" t="s">
        <v>84</v>
      </c>
      <c r="BK114" s="202">
        <f>ROUND(I114*H114,2)</f>
        <v>0</v>
      </c>
      <c r="BL114" s="21" t="s">
        <v>152</v>
      </c>
      <c r="BM114" s="21" t="s">
        <v>1116</v>
      </c>
    </row>
    <row r="115" spans="2:65" s="1" customFormat="1" ht="36">
      <c r="B115" s="38"/>
      <c r="C115" s="60"/>
      <c r="D115" s="203" t="s">
        <v>154</v>
      </c>
      <c r="E115" s="60"/>
      <c r="F115" s="204" t="s">
        <v>829</v>
      </c>
      <c r="G115" s="60"/>
      <c r="H115" s="60"/>
      <c r="I115" s="161"/>
      <c r="J115" s="60"/>
      <c r="K115" s="60"/>
      <c r="L115" s="58"/>
      <c r="M115" s="205"/>
      <c r="N115" s="39"/>
      <c r="O115" s="39"/>
      <c r="P115" s="39"/>
      <c r="Q115" s="39"/>
      <c r="R115" s="39"/>
      <c r="S115" s="39"/>
      <c r="T115" s="75"/>
      <c r="AT115" s="21" t="s">
        <v>154</v>
      </c>
      <c r="AU115" s="21" t="s">
        <v>86</v>
      </c>
    </row>
    <row r="116" spans="2:65" s="11" customFormat="1">
      <c r="B116" s="206"/>
      <c r="C116" s="207"/>
      <c r="D116" s="208" t="s">
        <v>156</v>
      </c>
      <c r="E116" s="209" t="s">
        <v>1087</v>
      </c>
      <c r="F116" s="210" t="s">
        <v>1117</v>
      </c>
      <c r="G116" s="207"/>
      <c r="H116" s="211">
        <v>15.42</v>
      </c>
      <c r="I116" s="212"/>
      <c r="J116" s="207"/>
      <c r="K116" s="207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156</v>
      </c>
      <c r="AU116" s="217" t="s">
        <v>86</v>
      </c>
      <c r="AV116" s="11" t="s">
        <v>86</v>
      </c>
      <c r="AW116" s="11" t="s">
        <v>39</v>
      </c>
      <c r="AX116" s="11" t="s">
        <v>84</v>
      </c>
      <c r="AY116" s="217" t="s">
        <v>145</v>
      </c>
    </row>
    <row r="117" spans="2:65" s="1" customFormat="1" ht="22.5" customHeight="1">
      <c r="B117" s="38"/>
      <c r="C117" s="225" t="s">
        <v>208</v>
      </c>
      <c r="D117" s="225" t="s">
        <v>444</v>
      </c>
      <c r="E117" s="226" t="s">
        <v>831</v>
      </c>
      <c r="F117" s="227" t="s">
        <v>832</v>
      </c>
      <c r="G117" s="228" t="s">
        <v>271</v>
      </c>
      <c r="H117" s="229">
        <v>30.84</v>
      </c>
      <c r="I117" s="230"/>
      <c r="J117" s="231">
        <f>ROUND(I117*H117,2)</f>
        <v>0</v>
      </c>
      <c r="K117" s="227" t="s">
        <v>151</v>
      </c>
      <c r="L117" s="232"/>
      <c r="M117" s="233" t="s">
        <v>21</v>
      </c>
      <c r="N117" s="234" t="s">
        <v>47</v>
      </c>
      <c r="O117" s="39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AR117" s="21" t="s">
        <v>192</v>
      </c>
      <c r="AT117" s="21" t="s">
        <v>444</v>
      </c>
      <c r="AU117" s="21" t="s">
        <v>86</v>
      </c>
      <c r="AY117" s="21" t="s">
        <v>145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1" t="s">
        <v>84</v>
      </c>
      <c r="BK117" s="202">
        <f>ROUND(I117*H117,2)</f>
        <v>0</v>
      </c>
      <c r="BL117" s="21" t="s">
        <v>152</v>
      </c>
      <c r="BM117" s="21" t="s">
        <v>1118</v>
      </c>
    </row>
    <row r="118" spans="2:65" s="1" customFormat="1">
      <c r="B118" s="38"/>
      <c r="C118" s="60"/>
      <c r="D118" s="203" t="s">
        <v>154</v>
      </c>
      <c r="E118" s="60"/>
      <c r="F118" s="204" t="s">
        <v>832</v>
      </c>
      <c r="G118" s="60"/>
      <c r="H118" s="60"/>
      <c r="I118" s="161"/>
      <c r="J118" s="60"/>
      <c r="K118" s="60"/>
      <c r="L118" s="58"/>
      <c r="M118" s="205"/>
      <c r="N118" s="39"/>
      <c r="O118" s="39"/>
      <c r="P118" s="39"/>
      <c r="Q118" s="39"/>
      <c r="R118" s="39"/>
      <c r="S118" s="39"/>
      <c r="T118" s="75"/>
      <c r="AT118" s="21" t="s">
        <v>154</v>
      </c>
      <c r="AU118" s="21" t="s">
        <v>86</v>
      </c>
    </row>
    <row r="119" spans="2:65" s="11" customFormat="1">
      <c r="B119" s="206"/>
      <c r="C119" s="207"/>
      <c r="D119" s="203" t="s">
        <v>156</v>
      </c>
      <c r="E119" s="218" t="s">
        <v>1119</v>
      </c>
      <c r="F119" s="219" t="s">
        <v>1087</v>
      </c>
      <c r="G119" s="207"/>
      <c r="H119" s="220">
        <v>15.42</v>
      </c>
      <c r="I119" s="212"/>
      <c r="J119" s="207"/>
      <c r="K119" s="207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156</v>
      </c>
      <c r="AU119" s="217" t="s">
        <v>86</v>
      </c>
      <c r="AV119" s="11" t="s">
        <v>86</v>
      </c>
      <c r="AW119" s="11" t="s">
        <v>39</v>
      </c>
      <c r="AX119" s="11" t="s">
        <v>84</v>
      </c>
      <c r="AY119" s="217" t="s">
        <v>145</v>
      </c>
    </row>
    <row r="120" spans="2:65" s="11" customFormat="1">
      <c r="B120" s="206"/>
      <c r="C120" s="207"/>
      <c r="D120" s="208" t="s">
        <v>156</v>
      </c>
      <c r="E120" s="207"/>
      <c r="F120" s="210" t="s">
        <v>1120</v>
      </c>
      <c r="G120" s="207"/>
      <c r="H120" s="211">
        <v>30.84</v>
      </c>
      <c r="I120" s="212"/>
      <c r="J120" s="207"/>
      <c r="K120" s="207"/>
      <c r="L120" s="213"/>
      <c r="M120" s="214"/>
      <c r="N120" s="215"/>
      <c r="O120" s="215"/>
      <c r="P120" s="215"/>
      <c r="Q120" s="215"/>
      <c r="R120" s="215"/>
      <c r="S120" s="215"/>
      <c r="T120" s="216"/>
      <c r="AT120" s="217" t="s">
        <v>156</v>
      </c>
      <c r="AU120" s="217" t="s">
        <v>86</v>
      </c>
      <c r="AV120" s="11" t="s">
        <v>86</v>
      </c>
      <c r="AW120" s="11" t="s">
        <v>6</v>
      </c>
      <c r="AX120" s="11" t="s">
        <v>84</v>
      </c>
      <c r="AY120" s="217" t="s">
        <v>145</v>
      </c>
    </row>
    <row r="121" spans="2:65" s="1" customFormat="1" ht="22.5" customHeight="1">
      <c r="B121" s="38"/>
      <c r="C121" s="191" t="s">
        <v>213</v>
      </c>
      <c r="D121" s="191" t="s">
        <v>147</v>
      </c>
      <c r="E121" s="192" t="s">
        <v>460</v>
      </c>
      <c r="F121" s="193" t="s">
        <v>461</v>
      </c>
      <c r="G121" s="194" t="s">
        <v>188</v>
      </c>
      <c r="H121" s="195">
        <v>36.862000000000002</v>
      </c>
      <c r="I121" s="196"/>
      <c r="J121" s="197">
        <f>ROUND(I121*H121,2)</f>
        <v>0</v>
      </c>
      <c r="K121" s="193" t="s">
        <v>151</v>
      </c>
      <c r="L121" s="58"/>
      <c r="M121" s="198" t="s">
        <v>21</v>
      </c>
      <c r="N121" s="199" t="s">
        <v>47</v>
      </c>
      <c r="O121" s="39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AR121" s="21" t="s">
        <v>152</v>
      </c>
      <c r="AT121" s="21" t="s">
        <v>147</v>
      </c>
      <c r="AU121" s="21" t="s">
        <v>86</v>
      </c>
      <c r="AY121" s="21" t="s">
        <v>145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1" t="s">
        <v>84</v>
      </c>
      <c r="BK121" s="202">
        <f>ROUND(I121*H121,2)</f>
        <v>0</v>
      </c>
      <c r="BL121" s="21" t="s">
        <v>152</v>
      </c>
      <c r="BM121" s="21" t="s">
        <v>1121</v>
      </c>
    </row>
    <row r="122" spans="2:65" s="1" customFormat="1" ht="36">
      <c r="B122" s="38"/>
      <c r="C122" s="60"/>
      <c r="D122" s="203" t="s">
        <v>154</v>
      </c>
      <c r="E122" s="60"/>
      <c r="F122" s="204" t="s">
        <v>463</v>
      </c>
      <c r="G122" s="60"/>
      <c r="H122" s="60"/>
      <c r="I122" s="161"/>
      <c r="J122" s="60"/>
      <c r="K122" s="60"/>
      <c r="L122" s="58"/>
      <c r="M122" s="205"/>
      <c r="N122" s="39"/>
      <c r="O122" s="39"/>
      <c r="P122" s="39"/>
      <c r="Q122" s="39"/>
      <c r="R122" s="39"/>
      <c r="S122" s="39"/>
      <c r="T122" s="75"/>
      <c r="AT122" s="21" t="s">
        <v>154</v>
      </c>
      <c r="AU122" s="21" t="s">
        <v>86</v>
      </c>
    </row>
    <row r="123" spans="2:65" s="11" customFormat="1">
      <c r="B123" s="206"/>
      <c r="C123" s="207"/>
      <c r="D123" s="208" t="s">
        <v>156</v>
      </c>
      <c r="E123" s="209" t="s">
        <v>108</v>
      </c>
      <c r="F123" s="210" t="s">
        <v>1122</v>
      </c>
      <c r="G123" s="207"/>
      <c r="H123" s="211">
        <v>36.862000000000002</v>
      </c>
      <c r="I123" s="212"/>
      <c r="J123" s="207"/>
      <c r="K123" s="207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156</v>
      </c>
      <c r="AU123" s="217" t="s">
        <v>86</v>
      </c>
      <c r="AV123" s="11" t="s">
        <v>86</v>
      </c>
      <c r="AW123" s="11" t="s">
        <v>39</v>
      </c>
      <c r="AX123" s="11" t="s">
        <v>84</v>
      </c>
      <c r="AY123" s="217" t="s">
        <v>145</v>
      </c>
    </row>
    <row r="124" spans="2:65" s="1" customFormat="1" ht="31.5" customHeight="1">
      <c r="B124" s="38"/>
      <c r="C124" s="191" t="s">
        <v>218</v>
      </c>
      <c r="D124" s="191" t="s">
        <v>147</v>
      </c>
      <c r="E124" s="192" t="s">
        <v>465</v>
      </c>
      <c r="F124" s="193" t="s">
        <v>466</v>
      </c>
      <c r="G124" s="194" t="s">
        <v>188</v>
      </c>
      <c r="H124" s="195">
        <v>36.862000000000002</v>
      </c>
      <c r="I124" s="196"/>
      <c r="J124" s="197">
        <f>ROUND(I124*H124,2)</f>
        <v>0</v>
      </c>
      <c r="K124" s="193" t="s">
        <v>151</v>
      </c>
      <c r="L124" s="58"/>
      <c r="M124" s="198" t="s">
        <v>21</v>
      </c>
      <c r="N124" s="199" t="s">
        <v>47</v>
      </c>
      <c r="O124" s="39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1" t="s">
        <v>152</v>
      </c>
      <c r="AT124" s="21" t="s">
        <v>147</v>
      </c>
      <c r="AU124" s="21" t="s">
        <v>86</v>
      </c>
      <c r="AY124" s="21" t="s">
        <v>145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1" t="s">
        <v>84</v>
      </c>
      <c r="BK124" s="202">
        <f>ROUND(I124*H124,2)</f>
        <v>0</v>
      </c>
      <c r="BL124" s="21" t="s">
        <v>152</v>
      </c>
      <c r="BM124" s="21" t="s">
        <v>1123</v>
      </c>
    </row>
    <row r="125" spans="2:65" s="1" customFormat="1" ht="36">
      <c r="B125" s="38"/>
      <c r="C125" s="60"/>
      <c r="D125" s="203" t="s">
        <v>154</v>
      </c>
      <c r="E125" s="60"/>
      <c r="F125" s="204" t="s">
        <v>468</v>
      </c>
      <c r="G125" s="60"/>
      <c r="H125" s="60"/>
      <c r="I125" s="161"/>
      <c r="J125" s="60"/>
      <c r="K125" s="60"/>
      <c r="L125" s="58"/>
      <c r="M125" s="205"/>
      <c r="N125" s="39"/>
      <c r="O125" s="39"/>
      <c r="P125" s="39"/>
      <c r="Q125" s="39"/>
      <c r="R125" s="39"/>
      <c r="S125" s="39"/>
      <c r="T125" s="75"/>
      <c r="AT125" s="21" t="s">
        <v>154</v>
      </c>
      <c r="AU125" s="21" t="s">
        <v>86</v>
      </c>
    </row>
    <row r="126" spans="2:65" s="11" customFormat="1">
      <c r="B126" s="206"/>
      <c r="C126" s="207"/>
      <c r="D126" s="208" t="s">
        <v>156</v>
      </c>
      <c r="E126" s="209" t="s">
        <v>21</v>
      </c>
      <c r="F126" s="210" t="s">
        <v>108</v>
      </c>
      <c r="G126" s="207"/>
      <c r="H126" s="211">
        <v>36.862000000000002</v>
      </c>
      <c r="I126" s="212"/>
      <c r="J126" s="207"/>
      <c r="K126" s="207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156</v>
      </c>
      <c r="AU126" s="217" t="s">
        <v>86</v>
      </c>
      <c r="AV126" s="11" t="s">
        <v>86</v>
      </c>
      <c r="AW126" s="11" t="s">
        <v>39</v>
      </c>
      <c r="AX126" s="11" t="s">
        <v>84</v>
      </c>
      <c r="AY126" s="217" t="s">
        <v>145</v>
      </c>
    </row>
    <row r="127" spans="2:65" s="1" customFormat="1" ht="22.5" customHeight="1">
      <c r="B127" s="38"/>
      <c r="C127" s="191" t="s">
        <v>223</v>
      </c>
      <c r="D127" s="191" t="s">
        <v>147</v>
      </c>
      <c r="E127" s="192" t="s">
        <v>469</v>
      </c>
      <c r="F127" s="193" t="s">
        <v>470</v>
      </c>
      <c r="G127" s="194" t="s">
        <v>188</v>
      </c>
      <c r="H127" s="195">
        <v>36.862000000000002</v>
      </c>
      <c r="I127" s="196"/>
      <c r="J127" s="197">
        <f>ROUND(I127*H127,2)</f>
        <v>0</v>
      </c>
      <c r="K127" s="193" t="s">
        <v>151</v>
      </c>
      <c r="L127" s="58"/>
      <c r="M127" s="198" t="s">
        <v>21</v>
      </c>
      <c r="N127" s="199" t="s">
        <v>47</v>
      </c>
      <c r="O127" s="39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1" t="s">
        <v>152</v>
      </c>
      <c r="AT127" s="21" t="s">
        <v>147</v>
      </c>
      <c r="AU127" s="21" t="s">
        <v>86</v>
      </c>
      <c r="AY127" s="21" t="s">
        <v>145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1" t="s">
        <v>84</v>
      </c>
      <c r="BK127" s="202">
        <f>ROUND(I127*H127,2)</f>
        <v>0</v>
      </c>
      <c r="BL127" s="21" t="s">
        <v>152</v>
      </c>
      <c r="BM127" s="21" t="s">
        <v>1124</v>
      </c>
    </row>
    <row r="128" spans="2:65" s="1" customFormat="1">
      <c r="B128" s="38"/>
      <c r="C128" s="60"/>
      <c r="D128" s="203" t="s">
        <v>154</v>
      </c>
      <c r="E128" s="60"/>
      <c r="F128" s="204" t="s">
        <v>470</v>
      </c>
      <c r="G128" s="60"/>
      <c r="H128" s="60"/>
      <c r="I128" s="161"/>
      <c r="J128" s="60"/>
      <c r="K128" s="60"/>
      <c r="L128" s="58"/>
      <c r="M128" s="205"/>
      <c r="N128" s="39"/>
      <c r="O128" s="39"/>
      <c r="P128" s="39"/>
      <c r="Q128" s="39"/>
      <c r="R128" s="39"/>
      <c r="S128" s="39"/>
      <c r="T128" s="75"/>
      <c r="AT128" s="21" t="s">
        <v>154</v>
      </c>
      <c r="AU128" s="21" t="s">
        <v>86</v>
      </c>
    </row>
    <row r="129" spans="2:65" s="11" customFormat="1">
      <c r="B129" s="206"/>
      <c r="C129" s="207"/>
      <c r="D129" s="208" t="s">
        <v>156</v>
      </c>
      <c r="E129" s="209" t="s">
        <v>21</v>
      </c>
      <c r="F129" s="210" t="s">
        <v>108</v>
      </c>
      <c r="G129" s="207"/>
      <c r="H129" s="211">
        <v>36.862000000000002</v>
      </c>
      <c r="I129" s="212"/>
      <c r="J129" s="207"/>
      <c r="K129" s="207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156</v>
      </c>
      <c r="AU129" s="217" t="s">
        <v>86</v>
      </c>
      <c r="AV129" s="11" t="s">
        <v>86</v>
      </c>
      <c r="AW129" s="11" t="s">
        <v>39</v>
      </c>
      <c r="AX129" s="11" t="s">
        <v>84</v>
      </c>
      <c r="AY129" s="217" t="s">
        <v>145</v>
      </c>
    </row>
    <row r="130" spans="2:65" s="1" customFormat="1" ht="22.5" customHeight="1">
      <c r="B130" s="38"/>
      <c r="C130" s="191" t="s">
        <v>10</v>
      </c>
      <c r="D130" s="191" t="s">
        <v>147</v>
      </c>
      <c r="E130" s="192" t="s">
        <v>472</v>
      </c>
      <c r="F130" s="193" t="s">
        <v>473</v>
      </c>
      <c r="G130" s="194" t="s">
        <v>271</v>
      </c>
      <c r="H130" s="195">
        <v>66.352000000000004</v>
      </c>
      <c r="I130" s="196"/>
      <c r="J130" s="197">
        <f>ROUND(I130*H130,2)</f>
        <v>0</v>
      </c>
      <c r="K130" s="193" t="s">
        <v>151</v>
      </c>
      <c r="L130" s="58"/>
      <c r="M130" s="198" t="s">
        <v>21</v>
      </c>
      <c r="N130" s="199" t="s">
        <v>47</v>
      </c>
      <c r="O130" s="39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AR130" s="21" t="s">
        <v>152</v>
      </c>
      <c r="AT130" s="21" t="s">
        <v>147</v>
      </c>
      <c r="AU130" s="21" t="s">
        <v>86</v>
      </c>
      <c r="AY130" s="21" t="s">
        <v>145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1" t="s">
        <v>84</v>
      </c>
      <c r="BK130" s="202">
        <f>ROUND(I130*H130,2)</f>
        <v>0</v>
      </c>
      <c r="BL130" s="21" t="s">
        <v>152</v>
      </c>
      <c r="BM130" s="21" t="s">
        <v>1125</v>
      </c>
    </row>
    <row r="131" spans="2:65" s="1" customFormat="1">
      <c r="B131" s="38"/>
      <c r="C131" s="60"/>
      <c r="D131" s="203" t="s">
        <v>154</v>
      </c>
      <c r="E131" s="60"/>
      <c r="F131" s="204" t="s">
        <v>475</v>
      </c>
      <c r="G131" s="60"/>
      <c r="H131" s="60"/>
      <c r="I131" s="161"/>
      <c r="J131" s="60"/>
      <c r="K131" s="60"/>
      <c r="L131" s="58"/>
      <c r="M131" s="205"/>
      <c r="N131" s="39"/>
      <c r="O131" s="39"/>
      <c r="P131" s="39"/>
      <c r="Q131" s="39"/>
      <c r="R131" s="39"/>
      <c r="S131" s="39"/>
      <c r="T131" s="75"/>
      <c r="AT131" s="21" t="s">
        <v>154</v>
      </c>
      <c r="AU131" s="21" t="s">
        <v>86</v>
      </c>
    </row>
    <row r="132" spans="2:65" s="11" customFormat="1">
      <c r="B132" s="206"/>
      <c r="C132" s="207"/>
      <c r="D132" s="203" t="s">
        <v>156</v>
      </c>
      <c r="E132" s="218" t="s">
        <v>21</v>
      </c>
      <c r="F132" s="219" t="s">
        <v>841</v>
      </c>
      <c r="G132" s="207"/>
      <c r="H132" s="220">
        <v>66.352000000000004</v>
      </c>
      <c r="I132" s="212"/>
      <c r="J132" s="207"/>
      <c r="K132" s="207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156</v>
      </c>
      <c r="AU132" s="217" t="s">
        <v>86</v>
      </c>
      <c r="AV132" s="11" t="s">
        <v>86</v>
      </c>
      <c r="AW132" s="11" t="s">
        <v>39</v>
      </c>
      <c r="AX132" s="11" t="s">
        <v>84</v>
      </c>
      <c r="AY132" s="217" t="s">
        <v>145</v>
      </c>
    </row>
    <row r="133" spans="2:65" s="10" customFormat="1" ht="29.85" customHeight="1">
      <c r="B133" s="174"/>
      <c r="C133" s="175"/>
      <c r="D133" s="188" t="s">
        <v>75</v>
      </c>
      <c r="E133" s="189" t="s">
        <v>86</v>
      </c>
      <c r="F133" s="189" t="s">
        <v>477</v>
      </c>
      <c r="G133" s="175"/>
      <c r="H133" s="175"/>
      <c r="I133" s="178"/>
      <c r="J133" s="190">
        <f>BK133</f>
        <v>0</v>
      </c>
      <c r="K133" s="175"/>
      <c r="L133" s="180"/>
      <c r="M133" s="181"/>
      <c r="N133" s="182"/>
      <c r="O133" s="182"/>
      <c r="P133" s="183">
        <f>SUM(P134:P136)</f>
        <v>0</v>
      </c>
      <c r="Q133" s="182"/>
      <c r="R133" s="183">
        <f>SUM(R134:R136)</f>
        <v>10.9907392</v>
      </c>
      <c r="S133" s="182"/>
      <c r="T133" s="184">
        <f>SUM(T134:T136)</f>
        <v>0</v>
      </c>
      <c r="AR133" s="185" t="s">
        <v>84</v>
      </c>
      <c r="AT133" s="186" t="s">
        <v>75</v>
      </c>
      <c r="AU133" s="186" t="s">
        <v>84</v>
      </c>
      <c r="AY133" s="185" t="s">
        <v>145</v>
      </c>
      <c r="BK133" s="187">
        <f>SUM(BK134:BK136)</f>
        <v>0</v>
      </c>
    </row>
    <row r="134" spans="2:65" s="1" customFormat="1" ht="22.5" customHeight="1">
      <c r="B134" s="38"/>
      <c r="C134" s="191" t="s">
        <v>233</v>
      </c>
      <c r="D134" s="191" t="s">
        <v>147</v>
      </c>
      <c r="E134" s="192" t="s">
        <v>1126</v>
      </c>
      <c r="F134" s="193" t="s">
        <v>1127</v>
      </c>
      <c r="G134" s="194" t="s">
        <v>188</v>
      </c>
      <c r="H134" s="195">
        <v>4.4800000000000004</v>
      </c>
      <c r="I134" s="196"/>
      <c r="J134" s="197">
        <f>ROUND(I134*H134,2)</f>
        <v>0</v>
      </c>
      <c r="K134" s="193" t="s">
        <v>151</v>
      </c>
      <c r="L134" s="58"/>
      <c r="M134" s="198" t="s">
        <v>21</v>
      </c>
      <c r="N134" s="199" t="s">
        <v>47</v>
      </c>
      <c r="O134" s="39"/>
      <c r="P134" s="200">
        <f>O134*H134</f>
        <v>0</v>
      </c>
      <c r="Q134" s="200">
        <v>2.45329</v>
      </c>
      <c r="R134" s="200">
        <f>Q134*H134</f>
        <v>10.9907392</v>
      </c>
      <c r="S134" s="200">
        <v>0</v>
      </c>
      <c r="T134" s="201">
        <f>S134*H134</f>
        <v>0</v>
      </c>
      <c r="AR134" s="21" t="s">
        <v>152</v>
      </c>
      <c r="AT134" s="21" t="s">
        <v>147</v>
      </c>
      <c r="AU134" s="21" t="s">
        <v>86</v>
      </c>
      <c r="AY134" s="21" t="s">
        <v>145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1" t="s">
        <v>84</v>
      </c>
      <c r="BK134" s="202">
        <f>ROUND(I134*H134,2)</f>
        <v>0</v>
      </c>
      <c r="BL134" s="21" t="s">
        <v>152</v>
      </c>
      <c r="BM134" s="21" t="s">
        <v>1128</v>
      </c>
    </row>
    <row r="135" spans="2:65" s="1" customFormat="1">
      <c r="B135" s="38"/>
      <c r="C135" s="60"/>
      <c r="D135" s="203" t="s">
        <v>154</v>
      </c>
      <c r="E135" s="60"/>
      <c r="F135" s="204" t="s">
        <v>1129</v>
      </c>
      <c r="G135" s="60"/>
      <c r="H135" s="60"/>
      <c r="I135" s="161"/>
      <c r="J135" s="60"/>
      <c r="K135" s="60"/>
      <c r="L135" s="58"/>
      <c r="M135" s="205"/>
      <c r="N135" s="39"/>
      <c r="O135" s="39"/>
      <c r="P135" s="39"/>
      <c r="Q135" s="39"/>
      <c r="R135" s="39"/>
      <c r="S135" s="39"/>
      <c r="T135" s="75"/>
      <c r="AT135" s="21" t="s">
        <v>154</v>
      </c>
      <c r="AU135" s="21" t="s">
        <v>86</v>
      </c>
    </row>
    <row r="136" spans="2:65" s="11" customFormat="1">
      <c r="B136" s="206"/>
      <c r="C136" s="207"/>
      <c r="D136" s="203" t="s">
        <v>156</v>
      </c>
      <c r="E136" s="218" t="s">
        <v>21</v>
      </c>
      <c r="F136" s="219" t="s">
        <v>1130</v>
      </c>
      <c r="G136" s="207"/>
      <c r="H136" s="220">
        <v>4.4800000000000004</v>
      </c>
      <c r="I136" s="212"/>
      <c r="J136" s="207"/>
      <c r="K136" s="207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156</v>
      </c>
      <c r="AU136" s="217" t="s">
        <v>86</v>
      </c>
      <c r="AV136" s="11" t="s">
        <v>86</v>
      </c>
      <c r="AW136" s="11" t="s">
        <v>39</v>
      </c>
      <c r="AX136" s="11" t="s">
        <v>84</v>
      </c>
      <c r="AY136" s="217" t="s">
        <v>145</v>
      </c>
    </row>
    <row r="137" spans="2:65" s="10" customFormat="1" ht="29.85" customHeight="1">
      <c r="B137" s="174"/>
      <c r="C137" s="175"/>
      <c r="D137" s="188" t="s">
        <v>75</v>
      </c>
      <c r="E137" s="189" t="s">
        <v>152</v>
      </c>
      <c r="F137" s="189" t="s">
        <v>883</v>
      </c>
      <c r="G137" s="175"/>
      <c r="H137" s="175"/>
      <c r="I137" s="178"/>
      <c r="J137" s="190">
        <f>BK137</f>
        <v>0</v>
      </c>
      <c r="K137" s="175"/>
      <c r="L137" s="180"/>
      <c r="M137" s="181"/>
      <c r="N137" s="182"/>
      <c r="O137" s="182"/>
      <c r="P137" s="183">
        <f>SUM(P138:P140)</f>
        <v>0</v>
      </c>
      <c r="Q137" s="182"/>
      <c r="R137" s="183">
        <f>SUM(R138:R140)</f>
        <v>0</v>
      </c>
      <c r="S137" s="182"/>
      <c r="T137" s="184">
        <f>SUM(T138:T140)</f>
        <v>0</v>
      </c>
      <c r="AR137" s="185" t="s">
        <v>84</v>
      </c>
      <c r="AT137" s="186" t="s">
        <v>75</v>
      </c>
      <c r="AU137" s="186" t="s">
        <v>84</v>
      </c>
      <c r="AY137" s="185" t="s">
        <v>145</v>
      </c>
      <c r="BK137" s="187">
        <f>SUM(BK138:BK140)</f>
        <v>0</v>
      </c>
    </row>
    <row r="138" spans="2:65" s="1" customFormat="1" ht="22.5" customHeight="1">
      <c r="B138" s="38"/>
      <c r="C138" s="191" t="s">
        <v>240</v>
      </c>
      <c r="D138" s="191" t="s">
        <v>147</v>
      </c>
      <c r="E138" s="192" t="s">
        <v>884</v>
      </c>
      <c r="F138" s="193" t="s">
        <v>885</v>
      </c>
      <c r="G138" s="194" t="s">
        <v>188</v>
      </c>
      <c r="H138" s="195">
        <v>9.2520000000000007</v>
      </c>
      <c r="I138" s="196"/>
      <c r="J138" s="197">
        <f>ROUND(I138*H138,2)</f>
        <v>0</v>
      </c>
      <c r="K138" s="193" t="s">
        <v>151</v>
      </c>
      <c r="L138" s="58"/>
      <c r="M138" s="198" t="s">
        <v>21</v>
      </c>
      <c r="N138" s="199" t="s">
        <v>47</v>
      </c>
      <c r="O138" s="39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AR138" s="21" t="s">
        <v>152</v>
      </c>
      <c r="AT138" s="21" t="s">
        <v>147</v>
      </c>
      <c r="AU138" s="21" t="s">
        <v>86</v>
      </c>
      <c r="AY138" s="21" t="s">
        <v>145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21" t="s">
        <v>84</v>
      </c>
      <c r="BK138" s="202">
        <f>ROUND(I138*H138,2)</f>
        <v>0</v>
      </c>
      <c r="BL138" s="21" t="s">
        <v>152</v>
      </c>
      <c r="BM138" s="21" t="s">
        <v>1131</v>
      </c>
    </row>
    <row r="139" spans="2:65" s="1" customFormat="1" ht="24">
      <c r="B139" s="38"/>
      <c r="C139" s="60"/>
      <c r="D139" s="203" t="s">
        <v>154</v>
      </c>
      <c r="E139" s="60"/>
      <c r="F139" s="204" t="s">
        <v>887</v>
      </c>
      <c r="G139" s="60"/>
      <c r="H139" s="60"/>
      <c r="I139" s="161"/>
      <c r="J139" s="60"/>
      <c r="K139" s="60"/>
      <c r="L139" s="58"/>
      <c r="M139" s="205"/>
      <c r="N139" s="39"/>
      <c r="O139" s="39"/>
      <c r="P139" s="39"/>
      <c r="Q139" s="39"/>
      <c r="R139" s="39"/>
      <c r="S139" s="39"/>
      <c r="T139" s="75"/>
      <c r="AT139" s="21" t="s">
        <v>154</v>
      </c>
      <c r="AU139" s="21" t="s">
        <v>86</v>
      </c>
    </row>
    <row r="140" spans="2:65" s="11" customFormat="1">
      <c r="B140" s="206"/>
      <c r="C140" s="207"/>
      <c r="D140" s="203" t="s">
        <v>156</v>
      </c>
      <c r="E140" s="218" t="s">
        <v>770</v>
      </c>
      <c r="F140" s="219" t="s">
        <v>1132</v>
      </c>
      <c r="G140" s="207"/>
      <c r="H140" s="220">
        <v>9.2520000000000007</v>
      </c>
      <c r="I140" s="212"/>
      <c r="J140" s="207"/>
      <c r="K140" s="207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156</v>
      </c>
      <c r="AU140" s="217" t="s">
        <v>86</v>
      </c>
      <c r="AV140" s="11" t="s">
        <v>86</v>
      </c>
      <c r="AW140" s="11" t="s">
        <v>39</v>
      </c>
      <c r="AX140" s="11" t="s">
        <v>84</v>
      </c>
      <c r="AY140" s="217" t="s">
        <v>145</v>
      </c>
    </row>
    <row r="141" spans="2:65" s="10" customFormat="1" ht="29.85" customHeight="1">
      <c r="B141" s="174"/>
      <c r="C141" s="175"/>
      <c r="D141" s="188" t="s">
        <v>75</v>
      </c>
      <c r="E141" s="189" t="s">
        <v>192</v>
      </c>
      <c r="F141" s="189" t="s">
        <v>894</v>
      </c>
      <c r="G141" s="175"/>
      <c r="H141" s="175"/>
      <c r="I141" s="178"/>
      <c r="J141" s="190">
        <f>BK141</f>
        <v>0</v>
      </c>
      <c r="K141" s="175"/>
      <c r="L141" s="180"/>
      <c r="M141" s="181"/>
      <c r="N141" s="182"/>
      <c r="O141" s="182"/>
      <c r="P141" s="183">
        <f>SUM(P142:P144)</f>
        <v>0</v>
      </c>
      <c r="Q141" s="182"/>
      <c r="R141" s="183">
        <f>SUM(R142:R144)</f>
        <v>8.9949999999999995E-3</v>
      </c>
      <c r="S141" s="182"/>
      <c r="T141" s="184">
        <f>SUM(T142:T144)</f>
        <v>0</v>
      </c>
      <c r="AR141" s="185" t="s">
        <v>84</v>
      </c>
      <c r="AT141" s="186" t="s">
        <v>75</v>
      </c>
      <c r="AU141" s="186" t="s">
        <v>84</v>
      </c>
      <c r="AY141" s="185" t="s">
        <v>145</v>
      </c>
      <c r="BK141" s="187">
        <f>SUM(BK142:BK144)</f>
        <v>0</v>
      </c>
    </row>
    <row r="142" spans="2:65" s="1" customFormat="1" ht="22.5" customHeight="1">
      <c r="B142" s="38"/>
      <c r="C142" s="191" t="s">
        <v>245</v>
      </c>
      <c r="D142" s="191" t="s">
        <v>147</v>
      </c>
      <c r="E142" s="192" t="s">
        <v>1133</v>
      </c>
      <c r="F142" s="193" t="s">
        <v>1134</v>
      </c>
      <c r="G142" s="194" t="s">
        <v>175</v>
      </c>
      <c r="H142" s="195">
        <v>128.5</v>
      </c>
      <c r="I142" s="196"/>
      <c r="J142" s="197">
        <f>ROUND(I142*H142,2)</f>
        <v>0</v>
      </c>
      <c r="K142" s="193" t="s">
        <v>151</v>
      </c>
      <c r="L142" s="58"/>
      <c r="M142" s="198" t="s">
        <v>21</v>
      </c>
      <c r="N142" s="199" t="s">
        <v>47</v>
      </c>
      <c r="O142" s="39"/>
      <c r="P142" s="200">
        <f>O142*H142</f>
        <v>0</v>
      </c>
      <c r="Q142" s="200">
        <v>6.9999999999999994E-5</v>
      </c>
      <c r="R142" s="200">
        <f>Q142*H142</f>
        <v>8.9949999999999995E-3</v>
      </c>
      <c r="S142" s="200">
        <v>0</v>
      </c>
      <c r="T142" s="201">
        <f>S142*H142</f>
        <v>0</v>
      </c>
      <c r="AR142" s="21" t="s">
        <v>152</v>
      </c>
      <c r="AT142" s="21" t="s">
        <v>147</v>
      </c>
      <c r="AU142" s="21" t="s">
        <v>86</v>
      </c>
      <c r="AY142" s="21" t="s">
        <v>145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1" t="s">
        <v>84</v>
      </c>
      <c r="BK142" s="202">
        <f>ROUND(I142*H142,2)</f>
        <v>0</v>
      </c>
      <c r="BL142" s="21" t="s">
        <v>152</v>
      </c>
      <c r="BM142" s="21" t="s">
        <v>1135</v>
      </c>
    </row>
    <row r="143" spans="2:65" s="1" customFormat="1">
      <c r="B143" s="38"/>
      <c r="C143" s="60"/>
      <c r="D143" s="203" t="s">
        <v>154</v>
      </c>
      <c r="E143" s="60"/>
      <c r="F143" s="204" t="s">
        <v>1136</v>
      </c>
      <c r="G143" s="60"/>
      <c r="H143" s="60"/>
      <c r="I143" s="161"/>
      <c r="J143" s="60"/>
      <c r="K143" s="60"/>
      <c r="L143" s="58"/>
      <c r="M143" s="205"/>
      <c r="N143" s="39"/>
      <c r="O143" s="39"/>
      <c r="P143" s="39"/>
      <c r="Q143" s="39"/>
      <c r="R143" s="39"/>
      <c r="S143" s="39"/>
      <c r="T143" s="75"/>
      <c r="AT143" s="21" t="s">
        <v>154</v>
      </c>
      <c r="AU143" s="21" t="s">
        <v>86</v>
      </c>
    </row>
    <row r="144" spans="2:65" s="11" customFormat="1">
      <c r="B144" s="206"/>
      <c r="C144" s="207"/>
      <c r="D144" s="203" t="s">
        <v>156</v>
      </c>
      <c r="E144" s="218" t="s">
        <v>21</v>
      </c>
      <c r="F144" s="219" t="s">
        <v>1137</v>
      </c>
      <c r="G144" s="207"/>
      <c r="H144" s="220">
        <v>128.5</v>
      </c>
      <c r="I144" s="212"/>
      <c r="J144" s="207"/>
      <c r="K144" s="207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156</v>
      </c>
      <c r="AU144" s="217" t="s">
        <v>86</v>
      </c>
      <c r="AV144" s="11" t="s">
        <v>86</v>
      </c>
      <c r="AW144" s="11" t="s">
        <v>39</v>
      </c>
      <c r="AX144" s="11" t="s">
        <v>84</v>
      </c>
      <c r="AY144" s="217" t="s">
        <v>145</v>
      </c>
    </row>
    <row r="145" spans="2:65" s="10" customFormat="1" ht="29.85" customHeight="1">
      <c r="B145" s="174"/>
      <c r="C145" s="175"/>
      <c r="D145" s="188" t="s">
        <v>75</v>
      </c>
      <c r="E145" s="189" t="s">
        <v>311</v>
      </c>
      <c r="F145" s="189" t="s">
        <v>312</v>
      </c>
      <c r="G145" s="175"/>
      <c r="H145" s="175"/>
      <c r="I145" s="178"/>
      <c r="J145" s="190">
        <f>BK145</f>
        <v>0</v>
      </c>
      <c r="K145" s="175"/>
      <c r="L145" s="180"/>
      <c r="M145" s="181"/>
      <c r="N145" s="182"/>
      <c r="O145" s="182"/>
      <c r="P145" s="183">
        <f>SUM(P146:P151)</f>
        <v>0</v>
      </c>
      <c r="Q145" s="182"/>
      <c r="R145" s="183">
        <f>SUM(R146:R151)</f>
        <v>0</v>
      </c>
      <c r="S145" s="182"/>
      <c r="T145" s="184">
        <f>SUM(T146:T151)</f>
        <v>0</v>
      </c>
      <c r="AR145" s="185" t="s">
        <v>84</v>
      </c>
      <c r="AT145" s="186" t="s">
        <v>75</v>
      </c>
      <c r="AU145" s="186" t="s">
        <v>84</v>
      </c>
      <c r="AY145" s="185" t="s">
        <v>145</v>
      </c>
      <c r="BK145" s="187">
        <f>SUM(BK146:BK151)</f>
        <v>0</v>
      </c>
    </row>
    <row r="146" spans="2:65" s="1" customFormat="1" ht="22.5" customHeight="1">
      <c r="B146" s="38"/>
      <c r="C146" s="191" t="s">
        <v>250</v>
      </c>
      <c r="D146" s="191" t="s">
        <v>147</v>
      </c>
      <c r="E146" s="192" t="s">
        <v>1063</v>
      </c>
      <c r="F146" s="193" t="s">
        <v>1064</v>
      </c>
      <c r="G146" s="194" t="s">
        <v>271</v>
      </c>
      <c r="H146" s="195">
        <v>1.6E-2</v>
      </c>
      <c r="I146" s="196"/>
      <c r="J146" s="197">
        <f>ROUND(I146*H146,2)</f>
        <v>0</v>
      </c>
      <c r="K146" s="193" t="s">
        <v>151</v>
      </c>
      <c r="L146" s="58"/>
      <c r="M146" s="198" t="s">
        <v>21</v>
      </c>
      <c r="N146" s="199" t="s">
        <v>47</v>
      </c>
      <c r="O146" s="39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1" t="s">
        <v>152</v>
      </c>
      <c r="AT146" s="21" t="s">
        <v>147</v>
      </c>
      <c r="AU146" s="21" t="s">
        <v>86</v>
      </c>
      <c r="AY146" s="21" t="s">
        <v>145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1" t="s">
        <v>84</v>
      </c>
      <c r="BK146" s="202">
        <f>ROUND(I146*H146,2)</f>
        <v>0</v>
      </c>
      <c r="BL146" s="21" t="s">
        <v>152</v>
      </c>
      <c r="BM146" s="21" t="s">
        <v>1138</v>
      </c>
    </row>
    <row r="147" spans="2:65" s="1" customFormat="1" ht="24">
      <c r="B147" s="38"/>
      <c r="C147" s="60"/>
      <c r="D147" s="203" t="s">
        <v>154</v>
      </c>
      <c r="E147" s="60"/>
      <c r="F147" s="204" t="s">
        <v>1066</v>
      </c>
      <c r="G147" s="60"/>
      <c r="H147" s="60"/>
      <c r="I147" s="161"/>
      <c r="J147" s="60"/>
      <c r="K147" s="60"/>
      <c r="L147" s="58"/>
      <c r="M147" s="205"/>
      <c r="N147" s="39"/>
      <c r="O147" s="39"/>
      <c r="P147" s="39"/>
      <c r="Q147" s="39"/>
      <c r="R147" s="39"/>
      <c r="S147" s="39"/>
      <c r="T147" s="75"/>
      <c r="AT147" s="21" t="s">
        <v>154</v>
      </c>
      <c r="AU147" s="21" t="s">
        <v>86</v>
      </c>
    </row>
    <row r="148" spans="2:65" s="11" customFormat="1">
      <c r="B148" s="206"/>
      <c r="C148" s="207"/>
      <c r="D148" s="208" t="s">
        <v>156</v>
      </c>
      <c r="E148" s="209" t="s">
        <v>834</v>
      </c>
      <c r="F148" s="210" t="s">
        <v>1139</v>
      </c>
      <c r="G148" s="207"/>
      <c r="H148" s="211">
        <v>1.6E-2</v>
      </c>
      <c r="I148" s="212"/>
      <c r="J148" s="207"/>
      <c r="K148" s="207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156</v>
      </c>
      <c r="AU148" s="217" t="s">
        <v>86</v>
      </c>
      <c r="AV148" s="11" t="s">
        <v>86</v>
      </c>
      <c r="AW148" s="11" t="s">
        <v>39</v>
      </c>
      <c r="AX148" s="11" t="s">
        <v>84</v>
      </c>
      <c r="AY148" s="217" t="s">
        <v>145</v>
      </c>
    </row>
    <row r="149" spans="2:65" s="1" customFormat="1" ht="31.5" customHeight="1">
      <c r="B149" s="38"/>
      <c r="C149" s="191" t="s">
        <v>256</v>
      </c>
      <c r="D149" s="191" t="s">
        <v>147</v>
      </c>
      <c r="E149" s="192" t="s">
        <v>1068</v>
      </c>
      <c r="F149" s="193" t="s">
        <v>1069</v>
      </c>
      <c r="G149" s="194" t="s">
        <v>271</v>
      </c>
      <c r="H149" s="195">
        <v>1.6E-2</v>
      </c>
      <c r="I149" s="196"/>
      <c r="J149" s="197">
        <f>ROUND(I149*H149,2)</f>
        <v>0</v>
      </c>
      <c r="K149" s="193" t="s">
        <v>151</v>
      </c>
      <c r="L149" s="58"/>
      <c r="M149" s="198" t="s">
        <v>21</v>
      </c>
      <c r="N149" s="199" t="s">
        <v>47</v>
      </c>
      <c r="O149" s="39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AR149" s="21" t="s">
        <v>152</v>
      </c>
      <c r="AT149" s="21" t="s">
        <v>147</v>
      </c>
      <c r="AU149" s="21" t="s">
        <v>86</v>
      </c>
      <c r="AY149" s="21" t="s">
        <v>145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1" t="s">
        <v>84</v>
      </c>
      <c r="BK149" s="202">
        <f>ROUND(I149*H149,2)</f>
        <v>0</v>
      </c>
      <c r="BL149" s="21" t="s">
        <v>152</v>
      </c>
      <c r="BM149" s="21" t="s">
        <v>1140</v>
      </c>
    </row>
    <row r="150" spans="2:65" s="1" customFormat="1" ht="36">
      <c r="B150" s="38"/>
      <c r="C150" s="60"/>
      <c r="D150" s="203" t="s">
        <v>154</v>
      </c>
      <c r="E150" s="60"/>
      <c r="F150" s="204" t="s">
        <v>1071</v>
      </c>
      <c r="G150" s="60"/>
      <c r="H150" s="60"/>
      <c r="I150" s="161"/>
      <c r="J150" s="60"/>
      <c r="K150" s="60"/>
      <c r="L150" s="58"/>
      <c r="M150" s="205"/>
      <c r="N150" s="39"/>
      <c r="O150" s="39"/>
      <c r="P150" s="39"/>
      <c r="Q150" s="39"/>
      <c r="R150" s="39"/>
      <c r="S150" s="39"/>
      <c r="T150" s="75"/>
      <c r="AT150" s="21" t="s">
        <v>154</v>
      </c>
      <c r="AU150" s="21" t="s">
        <v>86</v>
      </c>
    </row>
    <row r="151" spans="2:65" s="11" customFormat="1">
      <c r="B151" s="206"/>
      <c r="C151" s="207"/>
      <c r="D151" s="203" t="s">
        <v>156</v>
      </c>
      <c r="E151" s="218" t="s">
        <v>21</v>
      </c>
      <c r="F151" s="219" t="s">
        <v>1139</v>
      </c>
      <c r="G151" s="207"/>
      <c r="H151" s="220">
        <v>1.6E-2</v>
      </c>
      <c r="I151" s="212"/>
      <c r="J151" s="207"/>
      <c r="K151" s="207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156</v>
      </c>
      <c r="AU151" s="217" t="s">
        <v>86</v>
      </c>
      <c r="AV151" s="11" t="s">
        <v>86</v>
      </c>
      <c r="AW151" s="11" t="s">
        <v>39</v>
      </c>
      <c r="AX151" s="11" t="s">
        <v>84</v>
      </c>
      <c r="AY151" s="217" t="s">
        <v>145</v>
      </c>
    </row>
    <row r="152" spans="2:65" s="10" customFormat="1" ht="37.35" customHeight="1">
      <c r="B152" s="174"/>
      <c r="C152" s="175"/>
      <c r="D152" s="176" t="s">
        <v>75</v>
      </c>
      <c r="E152" s="177" t="s">
        <v>728</v>
      </c>
      <c r="F152" s="177" t="s">
        <v>729</v>
      </c>
      <c r="G152" s="175"/>
      <c r="H152" s="175"/>
      <c r="I152" s="178"/>
      <c r="J152" s="179">
        <f>BK152</f>
        <v>0</v>
      </c>
      <c r="K152" s="175"/>
      <c r="L152" s="180"/>
      <c r="M152" s="181"/>
      <c r="N152" s="182"/>
      <c r="O152" s="182"/>
      <c r="P152" s="183">
        <f>P153</f>
        <v>0</v>
      </c>
      <c r="Q152" s="182"/>
      <c r="R152" s="183">
        <f>R153</f>
        <v>1.2586010000000001</v>
      </c>
      <c r="S152" s="182"/>
      <c r="T152" s="184">
        <f>T153</f>
        <v>0</v>
      </c>
      <c r="AR152" s="185" t="s">
        <v>86</v>
      </c>
      <c r="AT152" s="186" t="s">
        <v>75</v>
      </c>
      <c r="AU152" s="186" t="s">
        <v>76</v>
      </c>
      <c r="AY152" s="185" t="s">
        <v>145</v>
      </c>
      <c r="BK152" s="187">
        <f>BK153</f>
        <v>0</v>
      </c>
    </row>
    <row r="153" spans="2:65" s="10" customFormat="1" ht="19.95" customHeight="1">
      <c r="B153" s="174"/>
      <c r="C153" s="175"/>
      <c r="D153" s="188" t="s">
        <v>75</v>
      </c>
      <c r="E153" s="189" t="s">
        <v>1141</v>
      </c>
      <c r="F153" s="189" t="s">
        <v>1142</v>
      </c>
      <c r="G153" s="175"/>
      <c r="H153" s="175"/>
      <c r="I153" s="178"/>
      <c r="J153" s="190">
        <f>BK153</f>
        <v>0</v>
      </c>
      <c r="K153" s="175"/>
      <c r="L153" s="180"/>
      <c r="M153" s="181"/>
      <c r="N153" s="182"/>
      <c r="O153" s="182"/>
      <c r="P153" s="183">
        <f>SUM(P154:P215)</f>
        <v>0</v>
      </c>
      <c r="Q153" s="182"/>
      <c r="R153" s="183">
        <f>SUM(R154:R215)</f>
        <v>1.2586010000000001</v>
      </c>
      <c r="S153" s="182"/>
      <c r="T153" s="184">
        <f>SUM(T154:T215)</f>
        <v>0</v>
      </c>
      <c r="AR153" s="185" t="s">
        <v>86</v>
      </c>
      <c r="AT153" s="186" t="s">
        <v>75</v>
      </c>
      <c r="AU153" s="186" t="s">
        <v>84</v>
      </c>
      <c r="AY153" s="185" t="s">
        <v>145</v>
      </c>
      <c r="BK153" s="187">
        <f>SUM(BK154:BK215)</f>
        <v>0</v>
      </c>
    </row>
    <row r="154" spans="2:65" s="1" customFormat="1" ht="22.5" customHeight="1">
      <c r="B154" s="38"/>
      <c r="C154" s="191" t="s">
        <v>9</v>
      </c>
      <c r="D154" s="191" t="s">
        <v>147</v>
      </c>
      <c r="E154" s="192" t="s">
        <v>1143</v>
      </c>
      <c r="F154" s="193" t="s">
        <v>1144</v>
      </c>
      <c r="G154" s="194" t="s">
        <v>175</v>
      </c>
      <c r="H154" s="195">
        <v>181.6</v>
      </c>
      <c r="I154" s="196"/>
      <c r="J154" s="197">
        <f>ROUND(I154*H154,2)</f>
        <v>0</v>
      </c>
      <c r="K154" s="193" t="s">
        <v>151</v>
      </c>
      <c r="L154" s="58"/>
      <c r="M154" s="198" t="s">
        <v>21</v>
      </c>
      <c r="N154" s="199" t="s">
        <v>47</v>
      </c>
      <c r="O154" s="39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AR154" s="21" t="s">
        <v>233</v>
      </c>
      <c r="AT154" s="21" t="s">
        <v>147</v>
      </c>
      <c r="AU154" s="21" t="s">
        <v>86</v>
      </c>
      <c r="AY154" s="21" t="s">
        <v>145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21" t="s">
        <v>84</v>
      </c>
      <c r="BK154" s="202">
        <f>ROUND(I154*H154,2)</f>
        <v>0</v>
      </c>
      <c r="BL154" s="21" t="s">
        <v>233</v>
      </c>
      <c r="BM154" s="21" t="s">
        <v>1145</v>
      </c>
    </row>
    <row r="155" spans="2:65" s="1" customFormat="1" ht="24">
      <c r="B155" s="38"/>
      <c r="C155" s="60"/>
      <c r="D155" s="203" t="s">
        <v>154</v>
      </c>
      <c r="E155" s="60"/>
      <c r="F155" s="204" t="s">
        <v>1146</v>
      </c>
      <c r="G155" s="60"/>
      <c r="H155" s="60"/>
      <c r="I155" s="161"/>
      <c r="J155" s="60"/>
      <c r="K155" s="60"/>
      <c r="L155" s="58"/>
      <c r="M155" s="205"/>
      <c r="N155" s="39"/>
      <c r="O155" s="39"/>
      <c r="P155" s="39"/>
      <c r="Q155" s="39"/>
      <c r="R155" s="39"/>
      <c r="S155" s="39"/>
      <c r="T155" s="75"/>
      <c r="AT155" s="21" t="s">
        <v>154</v>
      </c>
      <c r="AU155" s="21" t="s">
        <v>86</v>
      </c>
    </row>
    <row r="156" spans="2:65" s="11" customFormat="1">
      <c r="B156" s="206"/>
      <c r="C156" s="207"/>
      <c r="D156" s="208" t="s">
        <v>156</v>
      </c>
      <c r="E156" s="209" t="s">
        <v>21</v>
      </c>
      <c r="F156" s="210" t="s">
        <v>1147</v>
      </c>
      <c r="G156" s="207"/>
      <c r="H156" s="211">
        <v>181.6</v>
      </c>
      <c r="I156" s="212"/>
      <c r="J156" s="207"/>
      <c r="K156" s="207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156</v>
      </c>
      <c r="AU156" s="217" t="s">
        <v>86</v>
      </c>
      <c r="AV156" s="11" t="s">
        <v>86</v>
      </c>
      <c r="AW156" s="11" t="s">
        <v>39</v>
      </c>
      <c r="AX156" s="11" t="s">
        <v>84</v>
      </c>
      <c r="AY156" s="217" t="s">
        <v>145</v>
      </c>
    </row>
    <row r="157" spans="2:65" s="1" customFormat="1" ht="22.5" customHeight="1">
      <c r="B157" s="38"/>
      <c r="C157" s="225" t="s">
        <v>268</v>
      </c>
      <c r="D157" s="225" t="s">
        <v>444</v>
      </c>
      <c r="E157" s="226" t="s">
        <v>1148</v>
      </c>
      <c r="F157" s="227" t="s">
        <v>1149</v>
      </c>
      <c r="G157" s="228" t="s">
        <v>175</v>
      </c>
      <c r="H157" s="229">
        <v>160.9</v>
      </c>
      <c r="I157" s="230"/>
      <c r="J157" s="231">
        <f>ROUND(I157*H157,2)</f>
        <v>0</v>
      </c>
      <c r="K157" s="227" t="s">
        <v>151</v>
      </c>
      <c r="L157" s="232"/>
      <c r="M157" s="233" t="s">
        <v>21</v>
      </c>
      <c r="N157" s="234" t="s">
        <v>47</v>
      </c>
      <c r="O157" s="39"/>
      <c r="P157" s="200">
        <f>O157*H157</f>
        <v>0</v>
      </c>
      <c r="Q157" s="200">
        <v>3.5E-4</v>
      </c>
      <c r="R157" s="200">
        <f>Q157*H157</f>
        <v>5.6315000000000004E-2</v>
      </c>
      <c r="S157" s="200">
        <v>0</v>
      </c>
      <c r="T157" s="201">
        <f>S157*H157</f>
        <v>0</v>
      </c>
      <c r="AR157" s="21" t="s">
        <v>336</v>
      </c>
      <c r="AT157" s="21" t="s">
        <v>444</v>
      </c>
      <c r="AU157" s="21" t="s">
        <v>86</v>
      </c>
      <c r="AY157" s="21" t="s">
        <v>145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21" t="s">
        <v>84</v>
      </c>
      <c r="BK157" s="202">
        <f>ROUND(I157*H157,2)</f>
        <v>0</v>
      </c>
      <c r="BL157" s="21" t="s">
        <v>233</v>
      </c>
      <c r="BM157" s="21" t="s">
        <v>1150</v>
      </c>
    </row>
    <row r="158" spans="2:65" s="1" customFormat="1">
      <c r="B158" s="38"/>
      <c r="C158" s="60"/>
      <c r="D158" s="203" t="s">
        <v>154</v>
      </c>
      <c r="E158" s="60"/>
      <c r="F158" s="204" t="s">
        <v>1151</v>
      </c>
      <c r="G158" s="60"/>
      <c r="H158" s="60"/>
      <c r="I158" s="161"/>
      <c r="J158" s="60"/>
      <c r="K158" s="60"/>
      <c r="L158" s="58"/>
      <c r="M158" s="205"/>
      <c r="N158" s="39"/>
      <c r="O158" s="39"/>
      <c r="P158" s="39"/>
      <c r="Q158" s="39"/>
      <c r="R158" s="39"/>
      <c r="S158" s="39"/>
      <c r="T158" s="75"/>
      <c r="AT158" s="21" t="s">
        <v>154</v>
      </c>
      <c r="AU158" s="21" t="s">
        <v>86</v>
      </c>
    </row>
    <row r="159" spans="2:65" s="11" customFormat="1">
      <c r="B159" s="206"/>
      <c r="C159" s="207"/>
      <c r="D159" s="208" t="s">
        <v>156</v>
      </c>
      <c r="E159" s="209" t="s">
        <v>21</v>
      </c>
      <c r="F159" s="210" t="s">
        <v>1081</v>
      </c>
      <c r="G159" s="207"/>
      <c r="H159" s="211">
        <v>160.9</v>
      </c>
      <c r="I159" s="212"/>
      <c r="J159" s="207"/>
      <c r="K159" s="207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156</v>
      </c>
      <c r="AU159" s="217" t="s">
        <v>86</v>
      </c>
      <c r="AV159" s="11" t="s">
        <v>86</v>
      </c>
      <c r="AW159" s="11" t="s">
        <v>39</v>
      </c>
      <c r="AX159" s="11" t="s">
        <v>84</v>
      </c>
      <c r="AY159" s="217" t="s">
        <v>145</v>
      </c>
    </row>
    <row r="160" spans="2:65" s="1" customFormat="1" ht="22.5" customHeight="1">
      <c r="B160" s="38"/>
      <c r="C160" s="225" t="s">
        <v>274</v>
      </c>
      <c r="D160" s="225" t="s">
        <v>444</v>
      </c>
      <c r="E160" s="226" t="s">
        <v>1152</v>
      </c>
      <c r="F160" s="227" t="s">
        <v>1153</v>
      </c>
      <c r="G160" s="228" t="s">
        <v>175</v>
      </c>
      <c r="H160" s="229">
        <v>20.7</v>
      </c>
      <c r="I160" s="230"/>
      <c r="J160" s="231">
        <f>ROUND(I160*H160,2)</f>
        <v>0</v>
      </c>
      <c r="K160" s="227" t="s">
        <v>151</v>
      </c>
      <c r="L160" s="232"/>
      <c r="M160" s="233" t="s">
        <v>21</v>
      </c>
      <c r="N160" s="234" t="s">
        <v>47</v>
      </c>
      <c r="O160" s="39"/>
      <c r="P160" s="200">
        <f>O160*H160</f>
        <v>0</v>
      </c>
      <c r="Q160" s="200">
        <v>6.8999999999999997E-4</v>
      </c>
      <c r="R160" s="200">
        <f>Q160*H160</f>
        <v>1.4282999999999999E-2</v>
      </c>
      <c r="S160" s="200">
        <v>0</v>
      </c>
      <c r="T160" s="201">
        <f>S160*H160</f>
        <v>0</v>
      </c>
      <c r="AR160" s="21" t="s">
        <v>336</v>
      </c>
      <c r="AT160" s="21" t="s">
        <v>444</v>
      </c>
      <c r="AU160" s="21" t="s">
        <v>86</v>
      </c>
      <c r="AY160" s="21" t="s">
        <v>145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21" t="s">
        <v>84</v>
      </c>
      <c r="BK160" s="202">
        <f>ROUND(I160*H160,2)</f>
        <v>0</v>
      </c>
      <c r="BL160" s="21" t="s">
        <v>233</v>
      </c>
      <c r="BM160" s="21" t="s">
        <v>1154</v>
      </c>
    </row>
    <row r="161" spans="2:65" s="1" customFormat="1">
      <c r="B161" s="38"/>
      <c r="C161" s="60"/>
      <c r="D161" s="203" t="s">
        <v>154</v>
      </c>
      <c r="E161" s="60"/>
      <c r="F161" s="204" t="s">
        <v>1155</v>
      </c>
      <c r="G161" s="60"/>
      <c r="H161" s="60"/>
      <c r="I161" s="161"/>
      <c r="J161" s="60"/>
      <c r="K161" s="60"/>
      <c r="L161" s="58"/>
      <c r="M161" s="205"/>
      <c r="N161" s="39"/>
      <c r="O161" s="39"/>
      <c r="P161" s="39"/>
      <c r="Q161" s="39"/>
      <c r="R161" s="39"/>
      <c r="S161" s="39"/>
      <c r="T161" s="75"/>
      <c r="AT161" s="21" t="s">
        <v>154</v>
      </c>
      <c r="AU161" s="21" t="s">
        <v>86</v>
      </c>
    </row>
    <row r="162" spans="2:65" s="11" customFormat="1">
      <c r="B162" s="206"/>
      <c r="C162" s="207"/>
      <c r="D162" s="208" t="s">
        <v>156</v>
      </c>
      <c r="E162" s="209" t="s">
        <v>21</v>
      </c>
      <c r="F162" s="210" t="s">
        <v>1156</v>
      </c>
      <c r="G162" s="207"/>
      <c r="H162" s="211">
        <v>20.7</v>
      </c>
      <c r="I162" s="212"/>
      <c r="J162" s="207"/>
      <c r="K162" s="207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156</v>
      </c>
      <c r="AU162" s="217" t="s">
        <v>86</v>
      </c>
      <c r="AV162" s="11" t="s">
        <v>86</v>
      </c>
      <c r="AW162" s="11" t="s">
        <v>39</v>
      </c>
      <c r="AX162" s="11" t="s">
        <v>84</v>
      </c>
      <c r="AY162" s="217" t="s">
        <v>145</v>
      </c>
    </row>
    <row r="163" spans="2:65" s="1" customFormat="1" ht="22.5" customHeight="1">
      <c r="B163" s="38"/>
      <c r="C163" s="191" t="s">
        <v>280</v>
      </c>
      <c r="D163" s="191" t="s">
        <v>147</v>
      </c>
      <c r="E163" s="192" t="s">
        <v>1157</v>
      </c>
      <c r="F163" s="193" t="s">
        <v>1158</v>
      </c>
      <c r="G163" s="194" t="s">
        <v>175</v>
      </c>
      <c r="H163" s="195">
        <v>160.9</v>
      </c>
      <c r="I163" s="196"/>
      <c r="J163" s="197">
        <f>ROUND(I163*H163,2)</f>
        <v>0</v>
      </c>
      <c r="K163" s="193" t="s">
        <v>151</v>
      </c>
      <c r="L163" s="58"/>
      <c r="M163" s="198" t="s">
        <v>21</v>
      </c>
      <c r="N163" s="199" t="s">
        <v>47</v>
      </c>
      <c r="O163" s="39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AR163" s="21" t="s">
        <v>233</v>
      </c>
      <c r="AT163" s="21" t="s">
        <v>147</v>
      </c>
      <c r="AU163" s="21" t="s">
        <v>86</v>
      </c>
      <c r="AY163" s="21" t="s">
        <v>145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21" t="s">
        <v>84</v>
      </c>
      <c r="BK163" s="202">
        <f>ROUND(I163*H163,2)</f>
        <v>0</v>
      </c>
      <c r="BL163" s="21" t="s">
        <v>233</v>
      </c>
      <c r="BM163" s="21" t="s">
        <v>1159</v>
      </c>
    </row>
    <row r="164" spans="2:65" s="1" customFormat="1" ht="24">
      <c r="B164" s="38"/>
      <c r="C164" s="60"/>
      <c r="D164" s="203" t="s">
        <v>154</v>
      </c>
      <c r="E164" s="60"/>
      <c r="F164" s="204" t="s">
        <v>1160</v>
      </c>
      <c r="G164" s="60"/>
      <c r="H164" s="60"/>
      <c r="I164" s="161"/>
      <c r="J164" s="60"/>
      <c r="K164" s="60"/>
      <c r="L164" s="58"/>
      <c r="M164" s="205"/>
      <c r="N164" s="39"/>
      <c r="O164" s="39"/>
      <c r="P164" s="39"/>
      <c r="Q164" s="39"/>
      <c r="R164" s="39"/>
      <c r="S164" s="39"/>
      <c r="T164" s="75"/>
      <c r="AT164" s="21" t="s">
        <v>154</v>
      </c>
      <c r="AU164" s="21" t="s">
        <v>86</v>
      </c>
    </row>
    <row r="165" spans="2:65" s="11" customFormat="1">
      <c r="B165" s="206"/>
      <c r="C165" s="207"/>
      <c r="D165" s="208" t="s">
        <v>156</v>
      </c>
      <c r="E165" s="209" t="s">
        <v>1081</v>
      </c>
      <c r="F165" s="210" t="s">
        <v>1161</v>
      </c>
      <c r="G165" s="207"/>
      <c r="H165" s="211">
        <v>160.9</v>
      </c>
      <c r="I165" s="212"/>
      <c r="J165" s="207"/>
      <c r="K165" s="207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156</v>
      </c>
      <c r="AU165" s="217" t="s">
        <v>86</v>
      </c>
      <c r="AV165" s="11" t="s">
        <v>86</v>
      </c>
      <c r="AW165" s="11" t="s">
        <v>39</v>
      </c>
      <c r="AX165" s="11" t="s">
        <v>84</v>
      </c>
      <c r="AY165" s="217" t="s">
        <v>145</v>
      </c>
    </row>
    <row r="166" spans="2:65" s="1" customFormat="1" ht="22.5" customHeight="1">
      <c r="B166" s="38"/>
      <c r="C166" s="225" t="s">
        <v>286</v>
      </c>
      <c r="D166" s="225" t="s">
        <v>444</v>
      </c>
      <c r="E166" s="226" t="s">
        <v>1162</v>
      </c>
      <c r="F166" s="227" t="s">
        <v>1163</v>
      </c>
      <c r="G166" s="228" t="s">
        <v>175</v>
      </c>
      <c r="H166" s="229">
        <v>160.9</v>
      </c>
      <c r="I166" s="230"/>
      <c r="J166" s="231">
        <f>ROUND(I166*H166,2)</f>
        <v>0</v>
      </c>
      <c r="K166" s="227" t="s">
        <v>151</v>
      </c>
      <c r="L166" s="232"/>
      <c r="M166" s="233" t="s">
        <v>21</v>
      </c>
      <c r="N166" s="234" t="s">
        <v>47</v>
      </c>
      <c r="O166" s="39"/>
      <c r="P166" s="200">
        <f>O166*H166</f>
        <v>0</v>
      </c>
      <c r="Q166" s="200">
        <v>8.1999999999999998E-4</v>
      </c>
      <c r="R166" s="200">
        <f>Q166*H166</f>
        <v>0.131938</v>
      </c>
      <c r="S166" s="200">
        <v>0</v>
      </c>
      <c r="T166" s="201">
        <f>S166*H166</f>
        <v>0</v>
      </c>
      <c r="AR166" s="21" t="s">
        <v>336</v>
      </c>
      <c r="AT166" s="21" t="s">
        <v>444</v>
      </c>
      <c r="AU166" s="21" t="s">
        <v>86</v>
      </c>
      <c r="AY166" s="21" t="s">
        <v>145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21" t="s">
        <v>84</v>
      </c>
      <c r="BK166" s="202">
        <f>ROUND(I166*H166,2)</f>
        <v>0</v>
      </c>
      <c r="BL166" s="21" t="s">
        <v>233</v>
      </c>
      <c r="BM166" s="21" t="s">
        <v>1164</v>
      </c>
    </row>
    <row r="167" spans="2:65" s="1" customFormat="1">
      <c r="B167" s="38"/>
      <c r="C167" s="60"/>
      <c r="D167" s="203" t="s">
        <v>154</v>
      </c>
      <c r="E167" s="60"/>
      <c r="F167" s="204" t="s">
        <v>1163</v>
      </c>
      <c r="G167" s="60"/>
      <c r="H167" s="60"/>
      <c r="I167" s="161"/>
      <c r="J167" s="60"/>
      <c r="K167" s="60"/>
      <c r="L167" s="58"/>
      <c r="M167" s="205"/>
      <c r="N167" s="39"/>
      <c r="O167" s="39"/>
      <c r="P167" s="39"/>
      <c r="Q167" s="39"/>
      <c r="R167" s="39"/>
      <c r="S167" s="39"/>
      <c r="T167" s="75"/>
      <c r="AT167" s="21" t="s">
        <v>154</v>
      </c>
      <c r="AU167" s="21" t="s">
        <v>86</v>
      </c>
    </row>
    <row r="168" spans="2:65" s="11" customFormat="1">
      <c r="B168" s="206"/>
      <c r="C168" s="207"/>
      <c r="D168" s="208" t="s">
        <v>156</v>
      </c>
      <c r="E168" s="209" t="s">
        <v>21</v>
      </c>
      <c r="F168" s="210" t="s">
        <v>1081</v>
      </c>
      <c r="G168" s="207"/>
      <c r="H168" s="211">
        <v>160.9</v>
      </c>
      <c r="I168" s="212"/>
      <c r="J168" s="207"/>
      <c r="K168" s="207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156</v>
      </c>
      <c r="AU168" s="217" t="s">
        <v>86</v>
      </c>
      <c r="AV168" s="11" t="s">
        <v>86</v>
      </c>
      <c r="AW168" s="11" t="s">
        <v>39</v>
      </c>
      <c r="AX168" s="11" t="s">
        <v>84</v>
      </c>
      <c r="AY168" s="217" t="s">
        <v>145</v>
      </c>
    </row>
    <row r="169" spans="2:65" s="1" customFormat="1" ht="22.5" customHeight="1">
      <c r="B169" s="38"/>
      <c r="C169" s="191" t="s">
        <v>293</v>
      </c>
      <c r="D169" s="191" t="s">
        <v>147</v>
      </c>
      <c r="E169" s="192" t="s">
        <v>1165</v>
      </c>
      <c r="F169" s="193" t="s">
        <v>1166</v>
      </c>
      <c r="G169" s="194" t="s">
        <v>175</v>
      </c>
      <c r="H169" s="195">
        <v>50.5</v>
      </c>
      <c r="I169" s="196"/>
      <c r="J169" s="197">
        <f>ROUND(I169*H169,2)</f>
        <v>0</v>
      </c>
      <c r="K169" s="193" t="s">
        <v>151</v>
      </c>
      <c r="L169" s="58"/>
      <c r="M169" s="198" t="s">
        <v>21</v>
      </c>
      <c r="N169" s="199" t="s">
        <v>47</v>
      </c>
      <c r="O169" s="39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AR169" s="21" t="s">
        <v>233</v>
      </c>
      <c r="AT169" s="21" t="s">
        <v>147</v>
      </c>
      <c r="AU169" s="21" t="s">
        <v>86</v>
      </c>
      <c r="AY169" s="21" t="s">
        <v>145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21" t="s">
        <v>84</v>
      </c>
      <c r="BK169" s="202">
        <f>ROUND(I169*H169,2)</f>
        <v>0</v>
      </c>
      <c r="BL169" s="21" t="s">
        <v>233</v>
      </c>
      <c r="BM169" s="21" t="s">
        <v>1167</v>
      </c>
    </row>
    <row r="170" spans="2:65" s="1" customFormat="1" ht="24">
      <c r="B170" s="38"/>
      <c r="C170" s="60"/>
      <c r="D170" s="203" t="s">
        <v>154</v>
      </c>
      <c r="E170" s="60"/>
      <c r="F170" s="204" t="s">
        <v>1168</v>
      </c>
      <c r="G170" s="60"/>
      <c r="H170" s="60"/>
      <c r="I170" s="161"/>
      <c r="J170" s="60"/>
      <c r="K170" s="60"/>
      <c r="L170" s="58"/>
      <c r="M170" s="205"/>
      <c r="N170" s="39"/>
      <c r="O170" s="39"/>
      <c r="P170" s="39"/>
      <c r="Q170" s="39"/>
      <c r="R170" s="39"/>
      <c r="S170" s="39"/>
      <c r="T170" s="75"/>
      <c r="AT170" s="21" t="s">
        <v>154</v>
      </c>
      <c r="AU170" s="21" t="s">
        <v>86</v>
      </c>
    </row>
    <row r="171" spans="2:65" s="11" customFormat="1">
      <c r="B171" s="206"/>
      <c r="C171" s="207"/>
      <c r="D171" s="208" t="s">
        <v>156</v>
      </c>
      <c r="E171" s="209" t="s">
        <v>21</v>
      </c>
      <c r="F171" s="210" t="s">
        <v>1169</v>
      </c>
      <c r="G171" s="207"/>
      <c r="H171" s="211">
        <v>50.5</v>
      </c>
      <c r="I171" s="212"/>
      <c r="J171" s="207"/>
      <c r="K171" s="207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156</v>
      </c>
      <c r="AU171" s="217" t="s">
        <v>86</v>
      </c>
      <c r="AV171" s="11" t="s">
        <v>86</v>
      </c>
      <c r="AW171" s="11" t="s">
        <v>39</v>
      </c>
      <c r="AX171" s="11" t="s">
        <v>84</v>
      </c>
      <c r="AY171" s="217" t="s">
        <v>145</v>
      </c>
    </row>
    <row r="172" spans="2:65" s="1" customFormat="1" ht="22.5" customHeight="1">
      <c r="B172" s="38"/>
      <c r="C172" s="225" t="s">
        <v>299</v>
      </c>
      <c r="D172" s="225" t="s">
        <v>444</v>
      </c>
      <c r="E172" s="226" t="s">
        <v>1170</v>
      </c>
      <c r="F172" s="227" t="s">
        <v>1171</v>
      </c>
      <c r="G172" s="228" t="s">
        <v>175</v>
      </c>
      <c r="H172" s="229">
        <v>50.5</v>
      </c>
      <c r="I172" s="230"/>
      <c r="J172" s="231">
        <f>ROUND(I172*H172,2)</f>
        <v>0</v>
      </c>
      <c r="K172" s="227" t="s">
        <v>151</v>
      </c>
      <c r="L172" s="232"/>
      <c r="M172" s="233" t="s">
        <v>21</v>
      </c>
      <c r="N172" s="234" t="s">
        <v>47</v>
      </c>
      <c r="O172" s="39"/>
      <c r="P172" s="200">
        <f>O172*H172</f>
        <v>0</v>
      </c>
      <c r="Q172" s="200">
        <v>6.8999999999999997E-4</v>
      </c>
      <c r="R172" s="200">
        <f>Q172*H172</f>
        <v>3.4845000000000001E-2</v>
      </c>
      <c r="S172" s="200">
        <v>0</v>
      </c>
      <c r="T172" s="201">
        <f>S172*H172</f>
        <v>0</v>
      </c>
      <c r="AR172" s="21" t="s">
        <v>336</v>
      </c>
      <c r="AT172" s="21" t="s">
        <v>444</v>
      </c>
      <c r="AU172" s="21" t="s">
        <v>86</v>
      </c>
      <c r="AY172" s="21" t="s">
        <v>145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21" t="s">
        <v>84</v>
      </c>
      <c r="BK172" s="202">
        <f>ROUND(I172*H172,2)</f>
        <v>0</v>
      </c>
      <c r="BL172" s="21" t="s">
        <v>233</v>
      </c>
      <c r="BM172" s="21" t="s">
        <v>1172</v>
      </c>
    </row>
    <row r="173" spans="2:65" s="1" customFormat="1">
      <c r="B173" s="38"/>
      <c r="C173" s="60"/>
      <c r="D173" s="203" t="s">
        <v>154</v>
      </c>
      <c r="E173" s="60"/>
      <c r="F173" s="204" t="s">
        <v>1171</v>
      </c>
      <c r="G173" s="60"/>
      <c r="H173" s="60"/>
      <c r="I173" s="161"/>
      <c r="J173" s="60"/>
      <c r="K173" s="60"/>
      <c r="L173" s="58"/>
      <c r="M173" s="205"/>
      <c r="N173" s="39"/>
      <c r="O173" s="39"/>
      <c r="P173" s="39"/>
      <c r="Q173" s="39"/>
      <c r="R173" s="39"/>
      <c r="S173" s="39"/>
      <c r="T173" s="75"/>
      <c r="AT173" s="21" t="s">
        <v>154</v>
      </c>
      <c r="AU173" s="21" t="s">
        <v>86</v>
      </c>
    </row>
    <row r="174" spans="2:65" s="11" customFormat="1">
      <c r="B174" s="206"/>
      <c r="C174" s="207"/>
      <c r="D174" s="208" t="s">
        <v>156</v>
      </c>
      <c r="E174" s="209" t="s">
        <v>21</v>
      </c>
      <c r="F174" s="210" t="s">
        <v>1169</v>
      </c>
      <c r="G174" s="207"/>
      <c r="H174" s="211">
        <v>50.5</v>
      </c>
      <c r="I174" s="212"/>
      <c r="J174" s="207"/>
      <c r="K174" s="207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156</v>
      </c>
      <c r="AU174" s="217" t="s">
        <v>86</v>
      </c>
      <c r="AV174" s="11" t="s">
        <v>86</v>
      </c>
      <c r="AW174" s="11" t="s">
        <v>39</v>
      </c>
      <c r="AX174" s="11" t="s">
        <v>84</v>
      </c>
      <c r="AY174" s="217" t="s">
        <v>145</v>
      </c>
    </row>
    <row r="175" spans="2:65" s="1" customFormat="1" ht="22.5" customHeight="1">
      <c r="B175" s="38"/>
      <c r="C175" s="191" t="s">
        <v>305</v>
      </c>
      <c r="D175" s="191" t="s">
        <v>147</v>
      </c>
      <c r="E175" s="192" t="s">
        <v>1173</v>
      </c>
      <c r="F175" s="193" t="s">
        <v>1174</v>
      </c>
      <c r="G175" s="194" t="s">
        <v>150</v>
      </c>
      <c r="H175" s="195">
        <v>2</v>
      </c>
      <c r="I175" s="196"/>
      <c r="J175" s="197">
        <f>ROUND(I175*H175,2)</f>
        <v>0</v>
      </c>
      <c r="K175" s="193" t="s">
        <v>151</v>
      </c>
      <c r="L175" s="58"/>
      <c r="M175" s="198" t="s">
        <v>21</v>
      </c>
      <c r="N175" s="199" t="s">
        <v>47</v>
      </c>
      <c r="O175" s="39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AR175" s="21" t="s">
        <v>233</v>
      </c>
      <c r="AT175" s="21" t="s">
        <v>147</v>
      </c>
      <c r="AU175" s="21" t="s">
        <v>86</v>
      </c>
      <c r="AY175" s="21" t="s">
        <v>145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21" t="s">
        <v>84</v>
      </c>
      <c r="BK175" s="202">
        <f>ROUND(I175*H175,2)</f>
        <v>0</v>
      </c>
      <c r="BL175" s="21" t="s">
        <v>233</v>
      </c>
      <c r="BM175" s="21" t="s">
        <v>1175</v>
      </c>
    </row>
    <row r="176" spans="2:65" s="1" customFormat="1" ht="24">
      <c r="B176" s="38"/>
      <c r="C176" s="60"/>
      <c r="D176" s="203" t="s">
        <v>154</v>
      </c>
      <c r="E176" s="60"/>
      <c r="F176" s="204" t="s">
        <v>1176</v>
      </c>
      <c r="G176" s="60"/>
      <c r="H176" s="60"/>
      <c r="I176" s="161"/>
      <c r="J176" s="60"/>
      <c r="K176" s="60"/>
      <c r="L176" s="58"/>
      <c r="M176" s="205"/>
      <c r="N176" s="39"/>
      <c r="O176" s="39"/>
      <c r="P176" s="39"/>
      <c r="Q176" s="39"/>
      <c r="R176" s="39"/>
      <c r="S176" s="39"/>
      <c r="T176" s="75"/>
      <c r="AT176" s="21" t="s">
        <v>154</v>
      </c>
      <c r="AU176" s="21" t="s">
        <v>86</v>
      </c>
    </row>
    <row r="177" spans="2:65" s="11" customFormat="1">
      <c r="B177" s="206"/>
      <c r="C177" s="207"/>
      <c r="D177" s="208" t="s">
        <v>156</v>
      </c>
      <c r="E177" s="209" t="s">
        <v>21</v>
      </c>
      <c r="F177" s="210" t="s">
        <v>86</v>
      </c>
      <c r="G177" s="207"/>
      <c r="H177" s="211">
        <v>2</v>
      </c>
      <c r="I177" s="212"/>
      <c r="J177" s="207"/>
      <c r="K177" s="207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156</v>
      </c>
      <c r="AU177" s="217" t="s">
        <v>86</v>
      </c>
      <c r="AV177" s="11" t="s">
        <v>86</v>
      </c>
      <c r="AW177" s="11" t="s">
        <v>39</v>
      </c>
      <c r="AX177" s="11" t="s">
        <v>84</v>
      </c>
      <c r="AY177" s="217" t="s">
        <v>145</v>
      </c>
    </row>
    <row r="178" spans="2:65" s="1" customFormat="1" ht="22.5" customHeight="1">
      <c r="B178" s="38"/>
      <c r="C178" s="191" t="s">
        <v>313</v>
      </c>
      <c r="D178" s="191" t="s">
        <v>147</v>
      </c>
      <c r="E178" s="192" t="s">
        <v>1177</v>
      </c>
      <c r="F178" s="193" t="s">
        <v>1178</v>
      </c>
      <c r="G178" s="194" t="s">
        <v>150</v>
      </c>
      <c r="H178" s="195">
        <v>9</v>
      </c>
      <c r="I178" s="196"/>
      <c r="J178" s="197">
        <f>ROUND(I178*H178,2)</f>
        <v>0</v>
      </c>
      <c r="K178" s="193" t="s">
        <v>151</v>
      </c>
      <c r="L178" s="58"/>
      <c r="M178" s="198" t="s">
        <v>21</v>
      </c>
      <c r="N178" s="199" t="s">
        <v>47</v>
      </c>
      <c r="O178" s="39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AR178" s="21" t="s">
        <v>233</v>
      </c>
      <c r="AT178" s="21" t="s">
        <v>147</v>
      </c>
      <c r="AU178" s="21" t="s">
        <v>86</v>
      </c>
      <c r="AY178" s="21" t="s">
        <v>145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21" t="s">
        <v>84</v>
      </c>
      <c r="BK178" s="202">
        <f>ROUND(I178*H178,2)</f>
        <v>0</v>
      </c>
      <c r="BL178" s="21" t="s">
        <v>233</v>
      </c>
      <c r="BM178" s="21" t="s">
        <v>1179</v>
      </c>
    </row>
    <row r="179" spans="2:65" s="1" customFormat="1" ht="24">
      <c r="B179" s="38"/>
      <c r="C179" s="60"/>
      <c r="D179" s="203" t="s">
        <v>154</v>
      </c>
      <c r="E179" s="60"/>
      <c r="F179" s="204" t="s">
        <v>1180</v>
      </c>
      <c r="G179" s="60"/>
      <c r="H179" s="60"/>
      <c r="I179" s="161"/>
      <c r="J179" s="60"/>
      <c r="K179" s="60"/>
      <c r="L179" s="58"/>
      <c r="M179" s="205"/>
      <c r="N179" s="39"/>
      <c r="O179" s="39"/>
      <c r="P179" s="39"/>
      <c r="Q179" s="39"/>
      <c r="R179" s="39"/>
      <c r="S179" s="39"/>
      <c r="T179" s="75"/>
      <c r="AT179" s="21" t="s">
        <v>154</v>
      </c>
      <c r="AU179" s="21" t="s">
        <v>86</v>
      </c>
    </row>
    <row r="180" spans="2:65" s="11" customFormat="1">
      <c r="B180" s="206"/>
      <c r="C180" s="207"/>
      <c r="D180" s="208" t="s">
        <v>156</v>
      </c>
      <c r="E180" s="209" t="s">
        <v>21</v>
      </c>
      <c r="F180" s="210" t="s">
        <v>1181</v>
      </c>
      <c r="G180" s="207"/>
      <c r="H180" s="211">
        <v>9</v>
      </c>
      <c r="I180" s="212"/>
      <c r="J180" s="207"/>
      <c r="K180" s="207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156</v>
      </c>
      <c r="AU180" s="217" t="s">
        <v>86</v>
      </c>
      <c r="AV180" s="11" t="s">
        <v>86</v>
      </c>
      <c r="AW180" s="11" t="s">
        <v>39</v>
      </c>
      <c r="AX180" s="11" t="s">
        <v>84</v>
      </c>
      <c r="AY180" s="217" t="s">
        <v>145</v>
      </c>
    </row>
    <row r="181" spans="2:65" s="1" customFormat="1" ht="22.5" customHeight="1">
      <c r="B181" s="38"/>
      <c r="C181" s="225" t="s">
        <v>318</v>
      </c>
      <c r="D181" s="225" t="s">
        <v>444</v>
      </c>
      <c r="E181" s="226" t="s">
        <v>1182</v>
      </c>
      <c r="F181" s="227" t="s">
        <v>1183</v>
      </c>
      <c r="G181" s="228" t="s">
        <v>150</v>
      </c>
      <c r="H181" s="229">
        <v>20</v>
      </c>
      <c r="I181" s="230"/>
      <c r="J181" s="231">
        <f>ROUND(I181*H181,2)</f>
        <v>0</v>
      </c>
      <c r="K181" s="227" t="s">
        <v>151</v>
      </c>
      <c r="L181" s="232"/>
      <c r="M181" s="233" t="s">
        <v>21</v>
      </c>
      <c r="N181" s="234" t="s">
        <v>47</v>
      </c>
      <c r="O181" s="39"/>
      <c r="P181" s="200">
        <f>O181*H181</f>
        <v>0</v>
      </c>
      <c r="Q181" s="200">
        <v>8.0999999999999996E-3</v>
      </c>
      <c r="R181" s="200">
        <f>Q181*H181</f>
        <v>0.16199999999999998</v>
      </c>
      <c r="S181" s="200">
        <v>0</v>
      </c>
      <c r="T181" s="201">
        <f>S181*H181</f>
        <v>0</v>
      </c>
      <c r="AR181" s="21" t="s">
        <v>336</v>
      </c>
      <c r="AT181" s="21" t="s">
        <v>444</v>
      </c>
      <c r="AU181" s="21" t="s">
        <v>86</v>
      </c>
      <c r="AY181" s="21" t="s">
        <v>145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21" t="s">
        <v>84</v>
      </c>
      <c r="BK181" s="202">
        <f>ROUND(I181*H181,2)</f>
        <v>0</v>
      </c>
      <c r="BL181" s="21" t="s">
        <v>233</v>
      </c>
      <c r="BM181" s="21" t="s">
        <v>1184</v>
      </c>
    </row>
    <row r="182" spans="2:65" s="1" customFormat="1">
      <c r="B182" s="38"/>
      <c r="C182" s="60"/>
      <c r="D182" s="203" t="s">
        <v>154</v>
      </c>
      <c r="E182" s="60"/>
      <c r="F182" s="204" t="s">
        <v>1183</v>
      </c>
      <c r="G182" s="60"/>
      <c r="H182" s="60"/>
      <c r="I182" s="161"/>
      <c r="J182" s="60"/>
      <c r="K182" s="60"/>
      <c r="L182" s="58"/>
      <c r="M182" s="205"/>
      <c r="N182" s="39"/>
      <c r="O182" s="39"/>
      <c r="P182" s="39"/>
      <c r="Q182" s="39"/>
      <c r="R182" s="39"/>
      <c r="S182" s="39"/>
      <c r="T182" s="75"/>
      <c r="AT182" s="21" t="s">
        <v>154</v>
      </c>
      <c r="AU182" s="21" t="s">
        <v>86</v>
      </c>
    </row>
    <row r="183" spans="2:65" s="11" customFormat="1">
      <c r="B183" s="206"/>
      <c r="C183" s="207"/>
      <c r="D183" s="208" t="s">
        <v>156</v>
      </c>
      <c r="E183" s="209" t="s">
        <v>21</v>
      </c>
      <c r="F183" s="210" t="s">
        <v>1185</v>
      </c>
      <c r="G183" s="207"/>
      <c r="H183" s="211">
        <v>20</v>
      </c>
      <c r="I183" s="212"/>
      <c r="J183" s="207"/>
      <c r="K183" s="207"/>
      <c r="L183" s="213"/>
      <c r="M183" s="214"/>
      <c r="N183" s="215"/>
      <c r="O183" s="215"/>
      <c r="P183" s="215"/>
      <c r="Q183" s="215"/>
      <c r="R183" s="215"/>
      <c r="S183" s="215"/>
      <c r="T183" s="216"/>
      <c r="AT183" s="217" t="s">
        <v>156</v>
      </c>
      <c r="AU183" s="217" t="s">
        <v>86</v>
      </c>
      <c r="AV183" s="11" t="s">
        <v>86</v>
      </c>
      <c r="AW183" s="11" t="s">
        <v>39</v>
      </c>
      <c r="AX183" s="11" t="s">
        <v>84</v>
      </c>
      <c r="AY183" s="217" t="s">
        <v>145</v>
      </c>
    </row>
    <row r="184" spans="2:65" s="1" customFormat="1" ht="22.5" customHeight="1">
      <c r="B184" s="38"/>
      <c r="C184" s="191" t="s">
        <v>327</v>
      </c>
      <c r="D184" s="191" t="s">
        <v>147</v>
      </c>
      <c r="E184" s="192" t="s">
        <v>1186</v>
      </c>
      <c r="F184" s="193" t="s">
        <v>1187</v>
      </c>
      <c r="G184" s="194" t="s">
        <v>150</v>
      </c>
      <c r="H184" s="195">
        <v>62</v>
      </c>
      <c r="I184" s="196"/>
      <c r="J184" s="197">
        <f>ROUND(I184*H184,2)</f>
        <v>0</v>
      </c>
      <c r="K184" s="193" t="s">
        <v>151</v>
      </c>
      <c r="L184" s="58"/>
      <c r="M184" s="198" t="s">
        <v>21</v>
      </c>
      <c r="N184" s="199" t="s">
        <v>47</v>
      </c>
      <c r="O184" s="39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AR184" s="21" t="s">
        <v>233</v>
      </c>
      <c r="AT184" s="21" t="s">
        <v>147</v>
      </c>
      <c r="AU184" s="21" t="s">
        <v>86</v>
      </c>
      <c r="AY184" s="21" t="s">
        <v>145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21" t="s">
        <v>84</v>
      </c>
      <c r="BK184" s="202">
        <f>ROUND(I184*H184,2)</f>
        <v>0</v>
      </c>
      <c r="BL184" s="21" t="s">
        <v>233</v>
      </c>
      <c r="BM184" s="21" t="s">
        <v>1188</v>
      </c>
    </row>
    <row r="185" spans="2:65" s="1" customFormat="1" ht="24">
      <c r="B185" s="38"/>
      <c r="C185" s="60"/>
      <c r="D185" s="203" t="s">
        <v>154</v>
      </c>
      <c r="E185" s="60"/>
      <c r="F185" s="204" t="s">
        <v>1189</v>
      </c>
      <c r="G185" s="60"/>
      <c r="H185" s="60"/>
      <c r="I185" s="161"/>
      <c r="J185" s="60"/>
      <c r="K185" s="60"/>
      <c r="L185" s="58"/>
      <c r="M185" s="205"/>
      <c r="N185" s="39"/>
      <c r="O185" s="39"/>
      <c r="P185" s="39"/>
      <c r="Q185" s="39"/>
      <c r="R185" s="39"/>
      <c r="S185" s="39"/>
      <c r="T185" s="75"/>
      <c r="AT185" s="21" t="s">
        <v>154</v>
      </c>
      <c r="AU185" s="21" t="s">
        <v>86</v>
      </c>
    </row>
    <row r="186" spans="2:65" s="11" customFormat="1">
      <c r="B186" s="206"/>
      <c r="C186" s="207"/>
      <c r="D186" s="208" t="s">
        <v>156</v>
      </c>
      <c r="E186" s="209" t="s">
        <v>21</v>
      </c>
      <c r="F186" s="210" t="s">
        <v>1190</v>
      </c>
      <c r="G186" s="207"/>
      <c r="H186" s="211">
        <v>62</v>
      </c>
      <c r="I186" s="212"/>
      <c r="J186" s="207"/>
      <c r="K186" s="207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156</v>
      </c>
      <c r="AU186" s="217" t="s">
        <v>86</v>
      </c>
      <c r="AV186" s="11" t="s">
        <v>86</v>
      </c>
      <c r="AW186" s="11" t="s">
        <v>39</v>
      </c>
      <c r="AX186" s="11" t="s">
        <v>84</v>
      </c>
      <c r="AY186" s="217" t="s">
        <v>145</v>
      </c>
    </row>
    <row r="187" spans="2:65" s="1" customFormat="1" ht="22.5" customHeight="1">
      <c r="B187" s="38"/>
      <c r="C187" s="191" t="s">
        <v>336</v>
      </c>
      <c r="D187" s="191" t="s">
        <v>147</v>
      </c>
      <c r="E187" s="192" t="s">
        <v>1191</v>
      </c>
      <c r="F187" s="193" t="s">
        <v>1192</v>
      </c>
      <c r="G187" s="194" t="s">
        <v>150</v>
      </c>
      <c r="H187" s="195">
        <v>7</v>
      </c>
      <c r="I187" s="196"/>
      <c r="J187" s="197">
        <f>ROUND(I187*H187,2)</f>
        <v>0</v>
      </c>
      <c r="K187" s="193" t="s">
        <v>21</v>
      </c>
      <c r="L187" s="58"/>
      <c r="M187" s="198" t="s">
        <v>21</v>
      </c>
      <c r="N187" s="199" t="s">
        <v>47</v>
      </c>
      <c r="O187" s="39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AR187" s="21" t="s">
        <v>233</v>
      </c>
      <c r="AT187" s="21" t="s">
        <v>147</v>
      </c>
      <c r="AU187" s="21" t="s">
        <v>86</v>
      </c>
      <c r="AY187" s="21" t="s">
        <v>145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21" t="s">
        <v>84</v>
      </c>
      <c r="BK187" s="202">
        <f>ROUND(I187*H187,2)</f>
        <v>0</v>
      </c>
      <c r="BL187" s="21" t="s">
        <v>233</v>
      </c>
      <c r="BM187" s="21" t="s">
        <v>1193</v>
      </c>
    </row>
    <row r="188" spans="2:65" s="1" customFormat="1">
      <c r="B188" s="38"/>
      <c r="C188" s="60"/>
      <c r="D188" s="203" t="s">
        <v>154</v>
      </c>
      <c r="E188" s="60"/>
      <c r="F188" s="204" t="s">
        <v>1192</v>
      </c>
      <c r="G188" s="60"/>
      <c r="H188" s="60"/>
      <c r="I188" s="161"/>
      <c r="J188" s="60"/>
      <c r="K188" s="60"/>
      <c r="L188" s="58"/>
      <c r="M188" s="205"/>
      <c r="N188" s="39"/>
      <c r="O188" s="39"/>
      <c r="P188" s="39"/>
      <c r="Q188" s="39"/>
      <c r="R188" s="39"/>
      <c r="S188" s="39"/>
      <c r="T188" s="75"/>
      <c r="AT188" s="21" t="s">
        <v>154</v>
      </c>
      <c r="AU188" s="21" t="s">
        <v>86</v>
      </c>
    </row>
    <row r="189" spans="2:65" s="11" customFormat="1">
      <c r="B189" s="206"/>
      <c r="C189" s="207"/>
      <c r="D189" s="208" t="s">
        <v>156</v>
      </c>
      <c r="E189" s="209" t="s">
        <v>21</v>
      </c>
      <c r="F189" s="210" t="s">
        <v>185</v>
      </c>
      <c r="G189" s="207"/>
      <c r="H189" s="211">
        <v>7</v>
      </c>
      <c r="I189" s="212"/>
      <c r="J189" s="207"/>
      <c r="K189" s="207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156</v>
      </c>
      <c r="AU189" s="217" t="s">
        <v>86</v>
      </c>
      <c r="AV189" s="11" t="s">
        <v>86</v>
      </c>
      <c r="AW189" s="11" t="s">
        <v>39</v>
      </c>
      <c r="AX189" s="11" t="s">
        <v>84</v>
      </c>
      <c r="AY189" s="217" t="s">
        <v>145</v>
      </c>
    </row>
    <row r="190" spans="2:65" s="1" customFormat="1" ht="31.5" customHeight="1">
      <c r="B190" s="38"/>
      <c r="C190" s="225" t="s">
        <v>547</v>
      </c>
      <c r="D190" s="225" t="s">
        <v>444</v>
      </c>
      <c r="E190" s="226" t="s">
        <v>1194</v>
      </c>
      <c r="F190" s="227" t="s">
        <v>1195</v>
      </c>
      <c r="G190" s="228" t="s">
        <v>150</v>
      </c>
      <c r="H190" s="229">
        <v>7</v>
      </c>
      <c r="I190" s="230"/>
      <c r="J190" s="231">
        <f>ROUND(I190*H190,2)</f>
        <v>0</v>
      </c>
      <c r="K190" s="227" t="s">
        <v>21</v>
      </c>
      <c r="L190" s="232"/>
      <c r="M190" s="233" t="s">
        <v>21</v>
      </c>
      <c r="N190" s="234" t="s">
        <v>47</v>
      </c>
      <c r="O190" s="39"/>
      <c r="P190" s="200">
        <f>O190*H190</f>
        <v>0</v>
      </c>
      <c r="Q190" s="200">
        <v>7.4999999999999997E-3</v>
      </c>
      <c r="R190" s="200">
        <f>Q190*H190</f>
        <v>5.2499999999999998E-2</v>
      </c>
      <c r="S190" s="200">
        <v>0</v>
      </c>
      <c r="T190" s="201">
        <f>S190*H190</f>
        <v>0</v>
      </c>
      <c r="AR190" s="21" t="s">
        <v>336</v>
      </c>
      <c r="AT190" s="21" t="s">
        <v>444</v>
      </c>
      <c r="AU190" s="21" t="s">
        <v>86</v>
      </c>
      <c r="AY190" s="21" t="s">
        <v>145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21" t="s">
        <v>84</v>
      </c>
      <c r="BK190" s="202">
        <f>ROUND(I190*H190,2)</f>
        <v>0</v>
      </c>
      <c r="BL190" s="21" t="s">
        <v>233</v>
      </c>
      <c r="BM190" s="21" t="s">
        <v>1196</v>
      </c>
    </row>
    <row r="191" spans="2:65" s="1" customFormat="1" ht="24">
      <c r="B191" s="38"/>
      <c r="C191" s="60"/>
      <c r="D191" s="208" t="s">
        <v>154</v>
      </c>
      <c r="E191" s="60"/>
      <c r="F191" s="221" t="s">
        <v>1195</v>
      </c>
      <c r="G191" s="60"/>
      <c r="H191" s="60"/>
      <c r="I191" s="161"/>
      <c r="J191" s="60"/>
      <c r="K191" s="60"/>
      <c r="L191" s="58"/>
      <c r="M191" s="205"/>
      <c r="N191" s="39"/>
      <c r="O191" s="39"/>
      <c r="P191" s="39"/>
      <c r="Q191" s="39"/>
      <c r="R191" s="39"/>
      <c r="S191" s="39"/>
      <c r="T191" s="75"/>
      <c r="AT191" s="21" t="s">
        <v>154</v>
      </c>
      <c r="AU191" s="21" t="s">
        <v>86</v>
      </c>
    </row>
    <row r="192" spans="2:65" s="1" customFormat="1" ht="22.5" customHeight="1">
      <c r="B192" s="38"/>
      <c r="C192" s="191" t="s">
        <v>553</v>
      </c>
      <c r="D192" s="191" t="s">
        <v>147</v>
      </c>
      <c r="E192" s="192" t="s">
        <v>1197</v>
      </c>
      <c r="F192" s="193" t="s">
        <v>1198</v>
      </c>
      <c r="G192" s="194" t="s">
        <v>175</v>
      </c>
      <c r="H192" s="195">
        <v>160.9</v>
      </c>
      <c r="I192" s="196"/>
      <c r="J192" s="197">
        <f>ROUND(I192*H192,2)</f>
        <v>0</v>
      </c>
      <c r="K192" s="193" t="s">
        <v>151</v>
      </c>
      <c r="L192" s="58"/>
      <c r="M192" s="198" t="s">
        <v>21</v>
      </c>
      <c r="N192" s="199" t="s">
        <v>47</v>
      </c>
      <c r="O192" s="39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AR192" s="21" t="s">
        <v>233</v>
      </c>
      <c r="AT192" s="21" t="s">
        <v>147</v>
      </c>
      <c r="AU192" s="21" t="s">
        <v>86</v>
      </c>
      <c r="AY192" s="21" t="s">
        <v>145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21" t="s">
        <v>84</v>
      </c>
      <c r="BK192" s="202">
        <f>ROUND(I192*H192,2)</f>
        <v>0</v>
      </c>
      <c r="BL192" s="21" t="s">
        <v>233</v>
      </c>
      <c r="BM192" s="21" t="s">
        <v>1199</v>
      </c>
    </row>
    <row r="193" spans="2:65" s="1" customFormat="1" ht="24">
      <c r="B193" s="38"/>
      <c r="C193" s="60"/>
      <c r="D193" s="203" t="s">
        <v>154</v>
      </c>
      <c r="E193" s="60"/>
      <c r="F193" s="204" t="s">
        <v>1200</v>
      </c>
      <c r="G193" s="60"/>
      <c r="H193" s="60"/>
      <c r="I193" s="161"/>
      <c r="J193" s="60"/>
      <c r="K193" s="60"/>
      <c r="L193" s="58"/>
      <c r="M193" s="205"/>
      <c r="N193" s="39"/>
      <c r="O193" s="39"/>
      <c r="P193" s="39"/>
      <c r="Q193" s="39"/>
      <c r="R193" s="39"/>
      <c r="S193" s="39"/>
      <c r="T193" s="75"/>
      <c r="AT193" s="21" t="s">
        <v>154</v>
      </c>
      <c r="AU193" s="21" t="s">
        <v>86</v>
      </c>
    </row>
    <row r="194" spans="2:65" s="11" customFormat="1">
      <c r="B194" s="206"/>
      <c r="C194" s="207"/>
      <c r="D194" s="208" t="s">
        <v>156</v>
      </c>
      <c r="E194" s="209" t="s">
        <v>21</v>
      </c>
      <c r="F194" s="210" t="s">
        <v>1081</v>
      </c>
      <c r="G194" s="207"/>
      <c r="H194" s="211">
        <v>160.9</v>
      </c>
      <c r="I194" s="212"/>
      <c r="J194" s="207"/>
      <c r="K194" s="207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156</v>
      </c>
      <c r="AU194" s="217" t="s">
        <v>86</v>
      </c>
      <c r="AV194" s="11" t="s">
        <v>86</v>
      </c>
      <c r="AW194" s="11" t="s">
        <v>39</v>
      </c>
      <c r="AX194" s="11" t="s">
        <v>84</v>
      </c>
      <c r="AY194" s="217" t="s">
        <v>145</v>
      </c>
    </row>
    <row r="195" spans="2:65" s="1" customFormat="1" ht="22.5" customHeight="1">
      <c r="B195" s="38"/>
      <c r="C195" s="225" t="s">
        <v>558</v>
      </c>
      <c r="D195" s="225" t="s">
        <v>444</v>
      </c>
      <c r="E195" s="226" t="s">
        <v>1201</v>
      </c>
      <c r="F195" s="227" t="s">
        <v>1202</v>
      </c>
      <c r="G195" s="228" t="s">
        <v>447</v>
      </c>
      <c r="H195" s="229">
        <v>160.9</v>
      </c>
      <c r="I195" s="230"/>
      <c r="J195" s="231">
        <f>ROUND(I195*H195,2)</f>
        <v>0</v>
      </c>
      <c r="K195" s="227" t="s">
        <v>151</v>
      </c>
      <c r="L195" s="232"/>
      <c r="M195" s="233" t="s">
        <v>21</v>
      </c>
      <c r="N195" s="234" t="s">
        <v>47</v>
      </c>
      <c r="O195" s="39"/>
      <c r="P195" s="200">
        <f>O195*H195</f>
        <v>0</v>
      </c>
      <c r="Q195" s="200">
        <v>1E-3</v>
      </c>
      <c r="R195" s="200">
        <f>Q195*H195</f>
        <v>0.16090000000000002</v>
      </c>
      <c r="S195" s="200">
        <v>0</v>
      </c>
      <c r="T195" s="201">
        <f>S195*H195</f>
        <v>0</v>
      </c>
      <c r="AR195" s="21" t="s">
        <v>336</v>
      </c>
      <c r="AT195" s="21" t="s">
        <v>444</v>
      </c>
      <c r="AU195" s="21" t="s">
        <v>86</v>
      </c>
      <c r="AY195" s="21" t="s">
        <v>145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21" t="s">
        <v>84</v>
      </c>
      <c r="BK195" s="202">
        <f>ROUND(I195*H195,2)</f>
        <v>0</v>
      </c>
      <c r="BL195" s="21" t="s">
        <v>233</v>
      </c>
      <c r="BM195" s="21" t="s">
        <v>1203</v>
      </c>
    </row>
    <row r="196" spans="2:65" s="1" customFormat="1">
      <c r="B196" s="38"/>
      <c r="C196" s="60"/>
      <c r="D196" s="203" t="s">
        <v>154</v>
      </c>
      <c r="E196" s="60"/>
      <c r="F196" s="204" t="s">
        <v>1202</v>
      </c>
      <c r="G196" s="60"/>
      <c r="H196" s="60"/>
      <c r="I196" s="161"/>
      <c r="J196" s="60"/>
      <c r="K196" s="60"/>
      <c r="L196" s="58"/>
      <c r="M196" s="205"/>
      <c r="N196" s="39"/>
      <c r="O196" s="39"/>
      <c r="P196" s="39"/>
      <c r="Q196" s="39"/>
      <c r="R196" s="39"/>
      <c r="S196" s="39"/>
      <c r="T196" s="75"/>
      <c r="AT196" s="21" t="s">
        <v>154</v>
      </c>
      <c r="AU196" s="21" t="s">
        <v>86</v>
      </c>
    </row>
    <row r="197" spans="2:65" s="11" customFormat="1">
      <c r="B197" s="206"/>
      <c r="C197" s="207"/>
      <c r="D197" s="208" t="s">
        <v>156</v>
      </c>
      <c r="E197" s="209" t="s">
        <v>21</v>
      </c>
      <c r="F197" s="210" t="s">
        <v>1081</v>
      </c>
      <c r="G197" s="207"/>
      <c r="H197" s="211">
        <v>160.9</v>
      </c>
      <c r="I197" s="212"/>
      <c r="J197" s="207"/>
      <c r="K197" s="207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156</v>
      </c>
      <c r="AU197" s="217" t="s">
        <v>86</v>
      </c>
      <c r="AV197" s="11" t="s">
        <v>86</v>
      </c>
      <c r="AW197" s="11" t="s">
        <v>39</v>
      </c>
      <c r="AX197" s="11" t="s">
        <v>84</v>
      </c>
      <c r="AY197" s="217" t="s">
        <v>145</v>
      </c>
    </row>
    <row r="198" spans="2:65" s="1" customFormat="1" ht="22.5" customHeight="1">
      <c r="B198" s="38"/>
      <c r="C198" s="225" t="s">
        <v>564</v>
      </c>
      <c r="D198" s="225" t="s">
        <v>444</v>
      </c>
      <c r="E198" s="226" t="s">
        <v>1204</v>
      </c>
      <c r="F198" s="227" t="s">
        <v>1205</v>
      </c>
      <c r="G198" s="228" t="s">
        <v>150</v>
      </c>
      <c r="H198" s="229">
        <v>7</v>
      </c>
      <c r="I198" s="230"/>
      <c r="J198" s="231">
        <f>ROUND(I198*H198,2)</f>
        <v>0</v>
      </c>
      <c r="K198" s="227" t="s">
        <v>151</v>
      </c>
      <c r="L198" s="232"/>
      <c r="M198" s="233" t="s">
        <v>21</v>
      </c>
      <c r="N198" s="234" t="s">
        <v>47</v>
      </c>
      <c r="O198" s="39"/>
      <c r="P198" s="200">
        <f>O198*H198</f>
        <v>0</v>
      </c>
      <c r="Q198" s="200">
        <v>2.5999999999999998E-4</v>
      </c>
      <c r="R198" s="200">
        <f>Q198*H198</f>
        <v>1.8199999999999998E-3</v>
      </c>
      <c r="S198" s="200">
        <v>0</v>
      </c>
      <c r="T198" s="201">
        <f>S198*H198</f>
        <v>0</v>
      </c>
      <c r="AR198" s="21" t="s">
        <v>336</v>
      </c>
      <c r="AT198" s="21" t="s">
        <v>444</v>
      </c>
      <c r="AU198" s="21" t="s">
        <v>86</v>
      </c>
      <c r="AY198" s="21" t="s">
        <v>145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21" t="s">
        <v>84</v>
      </c>
      <c r="BK198" s="202">
        <f>ROUND(I198*H198,2)</f>
        <v>0</v>
      </c>
      <c r="BL198" s="21" t="s">
        <v>233</v>
      </c>
      <c r="BM198" s="21" t="s">
        <v>1206</v>
      </c>
    </row>
    <row r="199" spans="2:65" s="1" customFormat="1">
      <c r="B199" s="38"/>
      <c r="C199" s="60"/>
      <c r="D199" s="203" t="s">
        <v>154</v>
      </c>
      <c r="E199" s="60"/>
      <c r="F199" s="204" t="s">
        <v>1207</v>
      </c>
      <c r="G199" s="60"/>
      <c r="H199" s="60"/>
      <c r="I199" s="161"/>
      <c r="J199" s="60"/>
      <c r="K199" s="60"/>
      <c r="L199" s="58"/>
      <c r="M199" s="205"/>
      <c r="N199" s="39"/>
      <c r="O199" s="39"/>
      <c r="P199" s="39"/>
      <c r="Q199" s="39"/>
      <c r="R199" s="39"/>
      <c r="S199" s="39"/>
      <c r="T199" s="75"/>
      <c r="AT199" s="21" t="s">
        <v>154</v>
      </c>
      <c r="AU199" s="21" t="s">
        <v>86</v>
      </c>
    </row>
    <row r="200" spans="2:65" s="11" customFormat="1">
      <c r="B200" s="206"/>
      <c r="C200" s="207"/>
      <c r="D200" s="208" t="s">
        <v>156</v>
      </c>
      <c r="E200" s="209" t="s">
        <v>21</v>
      </c>
      <c r="F200" s="210" t="s">
        <v>1208</v>
      </c>
      <c r="G200" s="207"/>
      <c r="H200" s="211">
        <v>7</v>
      </c>
      <c r="I200" s="212"/>
      <c r="J200" s="207"/>
      <c r="K200" s="207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156</v>
      </c>
      <c r="AU200" s="217" t="s">
        <v>86</v>
      </c>
      <c r="AV200" s="11" t="s">
        <v>86</v>
      </c>
      <c r="AW200" s="11" t="s">
        <v>39</v>
      </c>
      <c r="AX200" s="11" t="s">
        <v>84</v>
      </c>
      <c r="AY200" s="217" t="s">
        <v>145</v>
      </c>
    </row>
    <row r="201" spans="2:65" s="1" customFormat="1" ht="22.5" customHeight="1">
      <c r="B201" s="38"/>
      <c r="C201" s="191" t="s">
        <v>569</v>
      </c>
      <c r="D201" s="191" t="s">
        <v>147</v>
      </c>
      <c r="E201" s="192" t="s">
        <v>1209</v>
      </c>
      <c r="F201" s="193" t="s">
        <v>1210</v>
      </c>
      <c r="G201" s="194" t="s">
        <v>150</v>
      </c>
      <c r="H201" s="195">
        <v>1</v>
      </c>
      <c r="I201" s="196"/>
      <c r="J201" s="197">
        <f>ROUND(I201*H201,2)</f>
        <v>0</v>
      </c>
      <c r="K201" s="193" t="s">
        <v>151</v>
      </c>
      <c r="L201" s="58"/>
      <c r="M201" s="198" t="s">
        <v>21</v>
      </c>
      <c r="N201" s="199" t="s">
        <v>47</v>
      </c>
      <c r="O201" s="39"/>
      <c r="P201" s="200">
        <f>O201*H201</f>
        <v>0</v>
      </c>
      <c r="Q201" s="200">
        <v>0</v>
      </c>
      <c r="R201" s="200">
        <f>Q201*H201</f>
        <v>0</v>
      </c>
      <c r="S201" s="200">
        <v>0</v>
      </c>
      <c r="T201" s="201">
        <f>S201*H201</f>
        <v>0</v>
      </c>
      <c r="AR201" s="21" t="s">
        <v>233</v>
      </c>
      <c r="AT201" s="21" t="s">
        <v>147</v>
      </c>
      <c r="AU201" s="21" t="s">
        <v>86</v>
      </c>
      <c r="AY201" s="21" t="s">
        <v>145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21" t="s">
        <v>84</v>
      </c>
      <c r="BK201" s="202">
        <f>ROUND(I201*H201,2)</f>
        <v>0</v>
      </c>
      <c r="BL201" s="21" t="s">
        <v>233</v>
      </c>
      <c r="BM201" s="21" t="s">
        <v>1211</v>
      </c>
    </row>
    <row r="202" spans="2:65" s="1" customFormat="1">
      <c r="B202" s="38"/>
      <c r="C202" s="60"/>
      <c r="D202" s="208" t="s">
        <v>154</v>
      </c>
      <c r="E202" s="60"/>
      <c r="F202" s="221" t="s">
        <v>1212</v>
      </c>
      <c r="G202" s="60"/>
      <c r="H202" s="60"/>
      <c r="I202" s="161"/>
      <c r="J202" s="60"/>
      <c r="K202" s="60"/>
      <c r="L202" s="58"/>
      <c r="M202" s="205"/>
      <c r="N202" s="39"/>
      <c r="O202" s="39"/>
      <c r="P202" s="39"/>
      <c r="Q202" s="39"/>
      <c r="R202" s="39"/>
      <c r="S202" s="39"/>
      <c r="T202" s="75"/>
      <c r="AT202" s="21" t="s">
        <v>154</v>
      </c>
      <c r="AU202" s="21" t="s">
        <v>86</v>
      </c>
    </row>
    <row r="203" spans="2:65" s="1" customFormat="1" ht="22.5" customHeight="1">
      <c r="B203" s="38"/>
      <c r="C203" s="191" t="s">
        <v>575</v>
      </c>
      <c r="D203" s="191" t="s">
        <v>147</v>
      </c>
      <c r="E203" s="192" t="s">
        <v>1213</v>
      </c>
      <c r="F203" s="193" t="s">
        <v>1214</v>
      </c>
      <c r="G203" s="194" t="s">
        <v>150</v>
      </c>
      <c r="H203" s="195">
        <v>1</v>
      </c>
      <c r="I203" s="196"/>
      <c r="J203" s="197">
        <f>ROUND(I203*H203,2)</f>
        <v>0</v>
      </c>
      <c r="K203" s="193" t="s">
        <v>151</v>
      </c>
      <c r="L203" s="58"/>
      <c r="M203" s="198" t="s">
        <v>21</v>
      </c>
      <c r="N203" s="199" t="s">
        <v>47</v>
      </c>
      <c r="O203" s="39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AR203" s="21" t="s">
        <v>233</v>
      </c>
      <c r="AT203" s="21" t="s">
        <v>147</v>
      </c>
      <c r="AU203" s="21" t="s">
        <v>86</v>
      </c>
      <c r="AY203" s="21" t="s">
        <v>145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21" t="s">
        <v>84</v>
      </c>
      <c r="BK203" s="202">
        <f>ROUND(I203*H203,2)</f>
        <v>0</v>
      </c>
      <c r="BL203" s="21" t="s">
        <v>233</v>
      </c>
      <c r="BM203" s="21" t="s">
        <v>1215</v>
      </c>
    </row>
    <row r="204" spans="2:65" s="1" customFormat="1" ht="24">
      <c r="B204" s="38"/>
      <c r="C204" s="60"/>
      <c r="D204" s="208" t="s">
        <v>154</v>
      </c>
      <c r="E204" s="60"/>
      <c r="F204" s="221" t="s">
        <v>1216</v>
      </c>
      <c r="G204" s="60"/>
      <c r="H204" s="60"/>
      <c r="I204" s="161"/>
      <c r="J204" s="60"/>
      <c r="K204" s="60"/>
      <c r="L204" s="58"/>
      <c r="M204" s="205"/>
      <c r="N204" s="39"/>
      <c r="O204" s="39"/>
      <c r="P204" s="39"/>
      <c r="Q204" s="39"/>
      <c r="R204" s="39"/>
      <c r="S204" s="39"/>
      <c r="T204" s="75"/>
      <c r="AT204" s="21" t="s">
        <v>154</v>
      </c>
      <c r="AU204" s="21" t="s">
        <v>86</v>
      </c>
    </row>
    <row r="205" spans="2:65" s="1" customFormat="1" ht="22.5" customHeight="1">
      <c r="B205" s="38"/>
      <c r="C205" s="191" t="s">
        <v>579</v>
      </c>
      <c r="D205" s="191" t="s">
        <v>147</v>
      </c>
      <c r="E205" s="192" t="s">
        <v>1217</v>
      </c>
      <c r="F205" s="193" t="s">
        <v>1218</v>
      </c>
      <c r="G205" s="194" t="s">
        <v>150</v>
      </c>
      <c r="H205" s="195">
        <v>1</v>
      </c>
      <c r="I205" s="196"/>
      <c r="J205" s="197">
        <f>ROUND(I205*H205,2)</f>
        <v>0</v>
      </c>
      <c r="K205" s="193" t="s">
        <v>151</v>
      </c>
      <c r="L205" s="58"/>
      <c r="M205" s="198" t="s">
        <v>21</v>
      </c>
      <c r="N205" s="199" t="s">
        <v>47</v>
      </c>
      <c r="O205" s="39"/>
      <c r="P205" s="200">
        <f>O205*H205</f>
        <v>0</v>
      </c>
      <c r="Q205" s="200">
        <v>0</v>
      </c>
      <c r="R205" s="200">
        <f>Q205*H205</f>
        <v>0</v>
      </c>
      <c r="S205" s="200">
        <v>0</v>
      </c>
      <c r="T205" s="201">
        <f>S205*H205</f>
        <v>0</v>
      </c>
      <c r="AR205" s="21" t="s">
        <v>233</v>
      </c>
      <c r="AT205" s="21" t="s">
        <v>147</v>
      </c>
      <c r="AU205" s="21" t="s">
        <v>86</v>
      </c>
      <c r="AY205" s="21" t="s">
        <v>145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21" t="s">
        <v>84</v>
      </c>
      <c r="BK205" s="202">
        <f>ROUND(I205*H205,2)</f>
        <v>0</v>
      </c>
      <c r="BL205" s="21" t="s">
        <v>233</v>
      </c>
      <c r="BM205" s="21" t="s">
        <v>1219</v>
      </c>
    </row>
    <row r="206" spans="2:65" s="1" customFormat="1">
      <c r="B206" s="38"/>
      <c r="C206" s="60"/>
      <c r="D206" s="208" t="s">
        <v>154</v>
      </c>
      <c r="E206" s="60"/>
      <c r="F206" s="221" t="s">
        <v>1220</v>
      </c>
      <c r="G206" s="60"/>
      <c r="H206" s="60"/>
      <c r="I206" s="161"/>
      <c r="J206" s="60"/>
      <c r="K206" s="60"/>
      <c r="L206" s="58"/>
      <c r="M206" s="205"/>
      <c r="N206" s="39"/>
      <c r="O206" s="39"/>
      <c r="P206" s="39"/>
      <c r="Q206" s="39"/>
      <c r="R206" s="39"/>
      <c r="S206" s="39"/>
      <c r="T206" s="75"/>
      <c r="AT206" s="21" t="s">
        <v>154</v>
      </c>
      <c r="AU206" s="21" t="s">
        <v>86</v>
      </c>
    </row>
    <row r="207" spans="2:65" s="1" customFormat="1" ht="22.5" customHeight="1">
      <c r="B207" s="38"/>
      <c r="C207" s="191" t="s">
        <v>585</v>
      </c>
      <c r="D207" s="191" t="s">
        <v>147</v>
      </c>
      <c r="E207" s="192" t="s">
        <v>1221</v>
      </c>
      <c r="F207" s="193" t="s">
        <v>1222</v>
      </c>
      <c r="G207" s="194" t="s">
        <v>150</v>
      </c>
      <c r="H207" s="195">
        <v>7</v>
      </c>
      <c r="I207" s="196"/>
      <c r="J207" s="197">
        <f>ROUND(I207*H207,2)</f>
        <v>0</v>
      </c>
      <c r="K207" s="193" t="s">
        <v>21</v>
      </c>
      <c r="L207" s="58"/>
      <c r="M207" s="198" t="s">
        <v>21</v>
      </c>
      <c r="N207" s="199" t="s">
        <v>47</v>
      </c>
      <c r="O207" s="39"/>
      <c r="P207" s="200">
        <f>O207*H207</f>
        <v>0</v>
      </c>
      <c r="Q207" s="200">
        <v>0</v>
      </c>
      <c r="R207" s="200">
        <f>Q207*H207</f>
        <v>0</v>
      </c>
      <c r="S207" s="200">
        <v>0</v>
      </c>
      <c r="T207" s="201">
        <f>S207*H207</f>
        <v>0</v>
      </c>
      <c r="AR207" s="21" t="s">
        <v>233</v>
      </c>
      <c r="AT207" s="21" t="s">
        <v>147</v>
      </c>
      <c r="AU207" s="21" t="s">
        <v>86</v>
      </c>
      <c r="AY207" s="21" t="s">
        <v>145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21" t="s">
        <v>84</v>
      </c>
      <c r="BK207" s="202">
        <f>ROUND(I207*H207,2)</f>
        <v>0</v>
      </c>
      <c r="BL207" s="21" t="s">
        <v>233</v>
      </c>
      <c r="BM207" s="21" t="s">
        <v>1223</v>
      </c>
    </row>
    <row r="208" spans="2:65" s="1" customFormat="1">
      <c r="B208" s="38"/>
      <c r="C208" s="60"/>
      <c r="D208" s="203" t="s">
        <v>154</v>
      </c>
      <c r="E208" s="60"/>
      <c r="F208" s="204" t="s">
        <v>1224</v>
      </c>
      <c r="G208" s="60"/>
      <c r="H208" s="60"/>
      <c r="I208" s="161"/>
      <c r="J208" s="60"/>
      <c r="K208" s="60"/>
      <c r="L208" s="58"/>
      <c r="M208" s="205"/>
      <c r="N208" s="39"/>
      <c r="O208" s="39"/>
      <c r="P208" s="39"/>
      <c r="Q208" s="39"/>
      <c r="R208" s="39"/>
      <c r="S208" s="39"/>
      <c r="T208" s="75"/>
      <c r="AT208" s="21" t="s">
        <v>154</v>
      </c>
      <c r="AU208" s="21" t="s">
        <v>86</v>
      </c>
    </row>
    <row r="209" spans="2:65" s="11" customFormat="1">
      <c r="B209" s="206"/>
      <c r="C209" s="207"/>
      <c r="D209" s="208" t="s">
        <v>156</v>
      </c>
      <c r="E209" s="209" t="s">
        <v>21</v>
      </c>
      <c r="F209" s="210" t="s">
        <v>185</v>
      </c>
      <c r="G209" s="207"/>
      <c r="H209" s="211">
        <v>7</v>
      </c>
      <c r="I209" s="212"/>
      <c r="J209" s="207"/>
      <c r="K209" s="207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156</v>
      </c>
      <c r="AU209" s="217" t="s">
        <v>86</v>
      </c>
      <c r="AV209" s="11" t="s">
        <v>86</v>
      </c>
      <c r="AW209" s="11" t="s">
        <v>39</v>
      </c>
      <c r="AX209" s="11" t="s">
        <v>84</v>
      </c>
      <c r="AY209" s="217" t="s">
        <v>145</v>
      </c>
    </row>
    <row r="210" spans="2:65" s="1" customFormat="1" ht="22.5" customHeight="1">
      <c r="B210" s="38"/>
      <c r="C210" s="225" t="s">
        <v>589</v>
      </c>
      <c r="D210" s="225" t="s">
        <v>444</v>
      </c>
      <c r="E210" s="226" t="s">
        <v>1225</v>
      </c>
      <c r="F210" s="227" t="s">
        <v>1226</v>
      </c>
      <c r="G210" s="228" t="s">
        <v>150</v>
      </c>
      <c r="H210" s="229">
        <v>7</v>
      </c>
      <c r="I210" s="230"/>
      <c r="J210" s="231">
        <f>ROUND(I210*H210,2)</f>
        <v>0</v>
      </c>
      <c r="K210" s="227" t="s">
        <v>21</v>
      </c>
      <c r="L210" s="232"/>
      <c r="M210" s="233" t="s">
        <v>21</v>
      </c>
      <c r="N210" s="234" t="s">
        <v>47</v>
      </c>
      <c r="O210" s="39"/>
      <c r="P210" s="200">
        <f>O210*H210</f>
        <v>0</v>
      </c>
      <c r="Q210" s="200">
        <v>9.1999999999999998E-2</v>
      </c>
      <c r="R210" s="200">
        <f>Q210*H210</f>
        <v>0.64400000000000002</v>
      </c>
      <c r="S210" s="200">
        <v>0</v>
      </c>
      <c r="T210" s="201">
        <f>S210*H210</f>
        <v>0</v>
      </c>
      <c r="AR210" s="21" t="s">
        <v>336</v>
      </c>
      <c r="AT210" s="21" t="s">
        <v>444</v>
      </c>
      <c r="AU210" s="21" t="s">
        <v>86</v>
      </c>
      <c r="AY210" s="21" t="s">
        <v>145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21" t="s">
        <v>84</v>
      </c>
      <c r="BK210" s="202">
        <f>ROUND(I210*H210,2)</f>
        <v>0</v>
      </c>
      <c r="BL210" s="21" t="s">
        <v>233</v>
      </c>
      <c r="BM210" s="21" t="s">
        <v>1227</v>
      </c>
    </row>
    <row r="211" spans="2:65" s="1" customFormat="1">
      <c r="B211" s="38"/>
      <c r="C211" s="60"/>
      <c r="D211" s="208" t="s">
        <v>154</v>
      </c>
      <c r="E211" s="60"/>
      <c r="F211" s="221" t="s">
        <v>1226</v>
      </c>
      <c r="G211" s="60"/>
      <c r="H211" s="60"/>
      <c r="I211" s="161"/>
      <c r="J211" s="60"/>
      <c r="K211" s="60"/>
      <c r="L211" s="58"/>
      <c r="M211" s="205"/>
      <c r="N211" s="39"/>
      <c r="O211" s="39"/>
      <c r="P211" s="39"/>
      <c r="Q211" s="39"/>
      <c r="R211" s="39"/>
      <c r="S211" s="39"/>
      <c r="T211" s="75"/>
      <c r="AT211" s="21" t="s">
        <v>154</v>
      </c>
      <c r="AU211" s="21" t="s">
        <v>86</v>
      </c>
    </row>
    <row r="212" spans="2:65" s="1" customFormat="1" ht="22.5" customHeight="1">
      <c r="B212" s="38"/>
      <c r="C212" s="191" t="s">
        <v>596</v>
      </c>
      <c r="D212" s="191" t="s">
        <v>147</v>
      </c>
      <c r="E212" s="192" t="s">
        <v>1228</v>
      </c>
      <c r="F212" s="193" t="s">
        <v>1229</v>
      </c>
      <c r="G212" s="194" t="s">
        <v>271</v>
      </c>
      <c r="H212" s="195">
        <v>1.2589999999999999</v>
      </c>
      <c r="I212" s="196"/>
      <c r="J212" s="197">
        <f>ROUND(I212*H212,2)</f>
        <v>0</v>
      </c>
      <c r="K212" s="193" t="s">
        <v>151</v>
      </c>
      <c r="L212" s="58"/>
      <c r="M212" s="198" t="s">
        <v>21</v>
      </c>
      <c r="N212" s="199" t="s">
        <v>47</v>
      </c>
      <c r="O212" s="39"/>
      <c r="P212" s="200">
        <f>O212*H212</f>
        <v>0</v>
      </c>
      <c r="Q212" s="200">
        <v>0</v>
      </c>
      <c r="R212" s="200">
        <f>Q212*H212</f>
        <v>0</v>
      </c>
      <c r="S212" s="200">
        <v>0</v>
      </c>
      <c r="T212" s="201">
        <f>S212*H212</f>
        <v>0</v>
      </c>
      <c r="AR212" s="21" t="s">
        <v>233</v>
      </c>
      <c r="AT212" s="21" t="s">
        <v>147</v>
      </c>
      <c r="AU212" s="21" t="s">
        <v>86</v>
      </c>
      <c r="AY212" s="21" t="s">
        <v>145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21" t="s">
        <v>84</v>
      </c>
      <c r="BK212" s="202">
        <f>ROUND(I212*H212,2)</f>
        <v>0</v>
      </c>
      <c r="BL212" s="21" t="s">
        <v>233</v>
      </c>
      <c r="BM212" s="21" t="s">
        <v>1230</v>
      </c>
    </row>
    <row r="213" spans="2:65" s="1" customFormat="1" ht="24">
      <c r="B213" s="38"/>
      <c r="C213" s="60"/>
      <c r="D213" s="208" t="s">
        <v>154</v>
      </c>
      <c r="E213" s="60"/>
      <c r="F213" s="221" t="s">
        <v>1231</v>
      </c>
      <c r="G213" s="60"/>
      <c r="H213" s="60"/>
      <c r="I213" s="161"/>
      <c r="J213" s="60"/>
      <c r="K213" s="60"/>
      <c r="L213" s="58"/>
      <c r="M213" s="205"/>
      <c r="N213" s="39"/>
      <c r="O213" s="39"/>
      <c r="P213" s="39"/>
      <c r="Q213" s="39"/>
      <c r="R213" s="39"/>
      <c r="S213" s="39"/>
      <c r="T213" s="75"/>
      <c r="AT213" s="21" t="s">
        <v>154</v>
      </c>
      <c r="AU213" s="21" t="s">
        <v>86</v>
      </c>
    </row>
    <row r="214" spans="2:65" s="1" customFormat="1" ht="22.5" customHeight="1">
      <c r="B214" s="38"/>
      <c r="C214" s="191" t="s">
        <v>602</v>
      </c>
      <c r="D214" s="191" t="s">
        <v>147</v>
      </c>
      <c r="E214" s="192" t="s">
        <v>1232</v>
      </c>
      <c r="F214" s="193" t="s">
        <v>1233</v>
      </c>
      <c r="G214" s="194" t="s">
        <v>271</v>
      </c>
      <c r="H214" s="195">
        <v>1.2589999999999999</v>
      </c>
      <c r="I214" s="196"/>
      <c r="J214" s="197">
        <f>ROUND(I214*H214,2)</f>
        <v>0</v>
      </c>
      <c r="K214" s="193" t="s">
        <v>151</v>
      </c>
      <c r="L214" s="58"/>
      <c r="M214" s="198" t="s">
        <v>21</v>
      </c>
      <c r="N214" s="199" t="s">
        <v>47</v>
      </c>
      <c r="O214" s="39"/>
      <c r="P214" s="200">
        <f>O214*H214</f>
        <v>0</v>
      </c>
      <c r="Q214" s="200">
        <v>0</v>
      </c>
      <c r="R214" s="200">
        <f>Q214*H214</f>
        <v>0</v>
      </c>
      <c r="S214" s="200">
        <v>0</v>
      </c>
      <c r="T214" s="201">
        <f>S214*H214</f>
        <v>0</v>
      </c>
      <c r="AR214" s="21" t="s">
        <v>233</v>
      </c>
      <c r="AT214" s="21" t="s">
        <v>147</v>
      </c>
      <c r="AU214" s="21" t="s">
        <v>86</v>
      </c>
      <c r="AY214" s="21" t="s">
        <v>145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21" t="s">
        <v>84</v>
      </c>
      <c r="BK214" s="202">
        <f>ROUND(I214*H214,2)</f>
        <v>0</v>
      </c>
      <c r="BL214" s="21" t="s">
        <v>233</v>
      </c>
      <c r="BM214" s="21" t="s">
        <v>1234</v>
      </c>
    </row>
    <row r="215" spans="2:65" s="1" customFormat="1" ht="24">
      <c r="B215" s="38"/>
      <c r="C215" s="60"/>
      <c r="D215" s="203" t="s">
        <v>154</v>
      </c>
      <c r="E215" s="60"/>
      <c r="F215" s="204" t="s">
        <v>1235</v>
      </c>
      <c r="G215" s="60"/>
      <c r="H215" s="60"/>
      <c r="I215" s="161"/>
      <c r="J215" s="60"/>
      <c r="K215" s="60"/>
      <c r="L215" s="58"/>
      <c r="M215" s="235"/>
      <c r="N215" s="236"/>
      <c r="O215" s="236"/>
      <c r="P215" s="236"/>
      <c r="Q215" s="236"/>
      <c r="R215" s="236"/>
      <c r="S215" s="236"/>
      <c r="T215" s="237"/>
      <c r="AT215" s="21" t="s">
        <v>154</v>
      </c>
      <c r="AU215" s="21" t="s">
        <v>86</v>
      </c>
    </row>
    <row r="216" spans="2:65" s="1" customFormat="1" ht="6.9" customHeight="1">
      <c r="B216" s="53"/>
      <c r="C216" s="54"/>
      <c r="D216" s="54"/>
      <c r="E216" s="54"/>
      <c r="F216" s="54"/>
      <c r="G216" s="54"/>
      <c r="H216" s="54"/>
      <c r="I216" s="137"/>
      <c r="J216" s="54"/>
      <c r="K216" s="54"/>
      <c r="L216" s="58"/>
    </row>
  </sheetData>
  <sheetProtection password="CC35" sheet="1" objects="1" scenarios="1" formatCells="0" formatColumns="0" formatRows="0" sort="0" autoFilter="0"/>
  <autoFilter ref="C83:K215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8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103</v>
      </c>
      <c r="G1" s="357" t="s">
        <v>104</v>
      </c>
      <c r="H1" s="357"/>
      <c r="I1" s="112"/>
      <c r="J1" s="111" t="s">
        <v>105</v>
      </c>
      <c r="K1" s="110" t="s">
        <v>106</v>
      </c>
      <c r="L1" s="111" t="s">
        <v>107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21" t="s">
        <v>99</v>
      </c>
      <c r="AZ2" s="113" t="s">
        <v>759</v>
      </c>
      <c r="BA2" s="113" t="s">
        <v>760</v>
      </c>
      <c r="BB2" s="113" t="s">
        <v>21</v>
      </c>
      <c r="BC2" s="113" t="s">
        <v>1236</v>
      </c>
      <c r="BD2" s="113" t="s">
        <v>86</v>
      </c>
    </row>
    <row r="3" spans="1:70" ht="6.9" customHeight="1">
      <c r="B3" s="22"/>
      <c r="C3" s="23"/>
      <c r="D3" s="23"/>
      <c r="E3" s="23"/>
      <c r="F3" s="23"/>
      <c r="G3" s="23"/>
      <c r="H3" s="23"/>
      <c r="I3" s="114"/>
      <c r="J3" s="23"/>
      <c r="K3" s="24"/>
      <c r="AT3" s="21" t="s">
        <v>86</v>
      </c>
    </row>
    <row r="4" spans="1:70" ht="36.9" customHeight="1">
      <c r="B4" s="25"/>
      <c r="C4" s="26"/>
      <c r="D4" s="27" t="s">
        <v>113</v>
      </c>
      <c r="E4" s="26"/>
      <c r="F4" s="26"/>
      <c r="G4" s="26"/>
      <c r="H4" s="26"/>
      <c r="I4" s="115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15"/>
      <c r="J5" s="26"/>
      <c r="K5" s="28"/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5"/>
      <c r="J6" s="26"/>
      <c r="K6" s="28"/>
    </row>
    <row r="7" spans="1:70" ht="22.5" customHeight="1">
      <c r="B7" s="25"/>
      <c r="C7" s="26"/>
      <c r="D7" s="26"/>
      <c r="E7" s="358" t="str">
        <f>'Rekapitulace stavby'!K6</f>
        <v>Parkoviště a propojovací komunikace ulice Radniční a ulice Hranická v Odrách</v>
      </c>
      <c r="F7" s="359"/>
      <c r="G7" s="359"/>
      <c r="H7" s="359"/>
      <c r="I7" s="115"/>
      <c r="J7" s="26"/>
      <c r="K7" s="28"/>
    </row>
    <row r="8" spans="1:70" s="1" customFormat="1" ht="13.2">
      <c r="B8" s="38"/>
      <c r="C8" s="39"/>
      <c r="D8" s="34" t="s">
        <v>114</v>
      </c>
      <c r="E8" s="39"/>
      <c r="F8" s="39"/>
      <c r="G8" s="39"/>
      <c r="H8" s="39"/>
      <c r="I8" s="116"/>
      <c r="J8" s="39"/>
      <c r="K8" s="42"/>
    </row>
    <row r="9" spans="1:70" s="1" customFormat="1" ht="36.9" customHeight="1">
      <c r="B9" s="38"/>
      <c r="C9" s="39"/>
      <c r="D9" s="39"/>
      <c r="E9" s="360" t="s">
        <v>1237</v>
      </c>
      <c r="F9" s="361"/>
      <c r="G9" s="361"/>
      <c r="H9" s="361"/>
      <c r="I9" s="116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7" t="s">
        <v>22</v>
      </c>
      <c r="J11" s="32" t="s">
        <v>21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7" t="s">
        <v>25</v>
      </c>
      <c r="J12" s="118" t="str">
        <f>'Rekapitulace stavby'!AN8</f>
        <v>2. 10. 2018</v>
      </c>
      <c r="K12" s="42"/>
    </row>
    <row r="13" spans="1:70" s="1" customFormat="1" ht="10.95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7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7" t="s">
        <v>31</v>
      </c>
      <c r="J15" s="32" t="s">
        <v>32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" customHeight="1">
      <c r="B17" s="38"/>
      <c r="C17" s="39"/>
      <c r="D17" s="34" t="s">
        <v>33</v>
      </c>
      <c r="E17" s="39"/>
      <c r="F17" s="39"/>
      <c r="G17" s="39"/>
      <c r="H17" s="39"/>
      <c r="I17" s="117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7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" customHeight="1">
      <c r="B20" s="38"/>
      <c r="C20" s="39"/>
      <c r="D20" s="34" t="s">
        <v>35</v>
      </c>
      <c r="E20" s="39"/>
      <c r="F20" s="39"/>
      <c r="G20" s="39"/>
      <c r="H20" s="39"/>
      <c r="I20" s="117" t="s">
        <v>28</v>
      </c>
      <c r="J20" s="32" t="s">
        <v>36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17" t="s">
        <v>31</v>
      </c>
      <c r="J21" s="32" t="s">
        <v>38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" customHeight="1">
      <c r="B23" s="38"/>
      <c r="C23" s="39"/>
      <c r="D23" s="34" t="s">
        <v>40</v>
      </c>
      <c r="E23" s="39"/>
      <c r="F23" s="39"/>
      <c r="G23" s="39"/>
      <c r="H23" s="39"/>
      <c r="I23" s="116"/>
      <c r="J23" s="39"/>
      <c r="K23" s="42"/>
    </row>
    <row r="24" spans="2:11" s="6" customFormat="1" ht="22.5" customHeight="1">
      <c r="B24" s="119"/>
      <c r="C24" s="120"/>
      <c r="D24" s="120"/>
      <c r="E24" s="350" t="s">
        <v>21</v>
      </c>
      <c r="F24" s="350"/>
      <c r="G24" s="350"/>
      <c r="H24" s="350"/>
      <c r="I24" s="121"/>
      <c r="J24" s="120"/>
      <c r="K24" s="122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42</v>
      </c>
      <c r="E27" s="39"/>
      <c r="F27" s="39"/>
      <c r="G27" s="39"/>
      <c r="H27" s="39"/>
      <c r="I27" s="116"/>
      <c r="J27" s="126">
        <f>ROUND(J86,2)</f>
        <v>0</v>
      </c>
      <c r="K27" s="42"/>
    </row>
    <row r="28" spans="2:11" s="1" customFormat="1" ht="6.9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" customHeight="1">
      <c r="B29" s="38"/>
      <c r="C29" s="39"/>
      <c r="D29" s="39"/>
      <c r="E29" s="39"/>
      <c r="F29" s="43" t="s">
        <v>44</v>
      </c>
      <c r="G29" s="39"/>
      <c r="H29" s="39"/>
      <c r="I29" s="127" t="s">
        <v>43</v>
      </c>
      <c r="J29" s="43" t="s">
        <v>45</v>
      </c>
      <c r="K29" s="42"/>
    </row>
    <row r="30" spans="2:11" s="1" customFormat="1" ht="14.4" customHeight="1">
      <c r="B30" s="38"/>
      <c r="C30" s="39"/>
      <c r="D30" s="46" t="s">
        <v>46</v>
      </c>
      <c r="E30" s="46" t="s">
        <v>47</v>
      </c>
      <c r="F30" s="128">
        <f>ROUND(SUM(BE86:BE187), 2)</f>
        <v>0</v>
      </c>
      <c r="G30" s="39"/>
      <c r="H30" s="39"/>
      <c r="I30" s="129">
        <v>0.21</v>
      </c>
      <c r="J30" s="128">
        <f>ROUND(ROUND((SUM(BE86:BE187)),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48</v>
      </c>
      <c r="F31" s="128">
        <f>ROUND(SUM(BF86:BF187), 2)</f>
        <v>0</v>
      </c>
      <c r="G31" s="39"/>
      <c r="H31" s="39"/>
      <c r="I31" s="129">
        <v>0.15</v>
      </c>
      <c r="J31" s="128">
        <f>ROUND(ROUND((SUM(BF86:BF187)),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49</v>
      </c>
      <c r="F32" s="128">
        <f>ROUND(SUM(BG86:BG187),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" hidden="1" customHeight="1">
      <c r="B33" s="38"/>
      <c r="C33" s="39"/>
      <c r="D33" s="39"/>
      <c r="E33" s="46" t="s">
        <v>50</v>
      </c>
      <c r="F33" s="128">
        <f>ROUND(SUM(BH86:BH187),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" hidden="1" customHeight="1">
      <c r="B34" s="38"/>
      <c r="C34" s="39"/>
      <c r="D34" s="39"/>
      <c r="E34" s="46" t="s">
        <v>51</v>
      </c>
      <c r="F34" s="128">
        <f>ROUND(SUM(BI86:BI187),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52</v>
      </c>
      <c r="E36" s="76"/>
      <c r="F36" s="76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" customHeight="1">
      <c r="B42" s="38"/>
      <c r="C42" s="27" t="s">
        <v>116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22.5" customHeight="1">
      <c r="B45" s="38"/>
      <c r="C45" s="39"/>
      <c r="D45" s="39"/>
      <c r="E45" s="358" t="str">
        <f>E7</f>
        <v>Parkoviště a propojovací komunikace ulice Radniční a ulice Hranická v Odrách</v>
      </c>
      <c r="F45" s="359"/>
      <c r="G45" s="359"/>
      <c r="H45" s="359"/>
      <c r="I45" s="116"/>
      <c r="J45" s="39"/>
      <c r="K45" s="42"/>
    </row>
    <row r="46" spans="2:11" s="1" customFormat="1" ht="14.4" customHeight="1">
      <c r="B46" s="38"/>
      <c r="C46" s="34" t="s">
        <v>114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23.25" customHeight="1">
      <c r="B47" s="38"/>
      <c r="C47" s="39"/>
      <c r="D47" s="39"/>
      <c r="E47" s="360" t="str">
        <f>E9</f>
        <v>05 - SO 04 - Obnova zámecké zdi</v>
      </c>
      <c r="F47" s="361"/>
      <c r="G47" s="361"/>
      <c r="H47" s="361"/>
      <c r="I47" s="116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Odry</v>
      </c>
      <c r="G49" s="39"/>
      <c r="H49" s="39"/>
      <c r="I49" s="117" t="s">
        <v>25</v>
      </c>
      <c r="J49" s="118" t="str">
        <f>IF(J12="","",J12)</f>
        <v>2. 10. 2018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7" t="s">
        <v>35</v>
      </c>
      <c r="J51" s="32" t="str">
        <f>E21</f>
        <v>Hydroelko, s.r.o.</v>
      </c>
      <c r="K51" s="42"/>
    </row>
    <row r="52" spans="2:47" s="1" customFormat="1" ht="14.4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16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117</v>
      </c>
      <c r="D54" s="130"/>
      <c r="E54" s="130"/>
      <c r="F54" s="130"/>
      <c r="G54" s="130"/>
      <c r="H54" s="130"/>
      <c r="I54" s="143"/>
      <c r="J54" s="144" t="s">
        <v>118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119</v>
      </c>
      <c r="D56" s="39"/>
      <c r="E56" s="39"/>
      <c r="F56" s="39"/>
      <c r="G56" s="39"/>
      <c r="H56" s="39"/>
      <c r="I56" s="116"/>
      <c r="J56" s="126">
        <f>J86</f>
        <v>0</v>
      </c>
      <c r="K56" s="42"/>
      <c r="AU56" s="21" t="s">
        <v>120</v>
      </c>
    </row>
    <row r="57" spans="2:47" s="7" customFormat="1" ht="24.9" customHeight="1">
      <c r="B57" s="147"/>
      <c r="C57" s="148"/>
      <c r="D57" s="149" t="s">
        <v>121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95" customHeight="1">
      <c r="B58" s="154"/>
      <c r="C58" s="155"/>
      <c r="D58" s="156" t="s">
        <v>122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95" customHeight="1">
      <c r="B59" s="154"/>
      <c r="C59" s="155"/>
      <c r="D59" s="156" t="s">
        <v>393</v>
      </c>
      <c r="E59" s="157"/>
      <c r="F59" s="157"/>
      <c r="G59" s="157"/>
      <c r="H59" s="157"/>
      <c r="I59" s="158"/>
      <c r="J59" s="159">
        <f>J123</f>
        <v>0</v>
      </c>
      <c r="K59" s="160"/>
    </row>
    <row r="60" spans="2:47" s="8" customFormat="1" ht="19.95" customHeight="1">
      <c r="B60" s="154"/>
      <c r="C60" s="155"/>
      <c r="D60" s="156" t="s">
        <v>787</v>
      </c>
      <c r="E60" s="157"/>
      <c r="F60" s="157"/>
      <c r="G60" s="157"/>
      <c r="H60" s="157"/>
      <c r="I60" s="158"/>
      <c r="J60" s="159">
        <f>J133</f>
        <v>0</v>
      </c>
      <c r="K60" s="160"/>
    </row>
    <row r="61" spans="2:47" s="8" customFormat="1" ht="19.95" customHeight="1">
      <c r="B61" s="154"/>
      <c r="C61" s="155"/>
      <c r="D61" s="156" t="s">
        <v>395</v>
      </c>
      <c r="E61" s="157"/>
      <c r="F61" s="157"/>
      <c r="G61" s="157"/>
      <c r="H61" s="157"/>
      <c r="I61" s="158"/>
      <c r="J61" s="159">
        <f>J148</f>
        <v>0</v>
      </c>
      <c r="K61" s="160"/>
    </row>
    <row r="62" spans="2:47" s="8" customFormat="1" ht="19.95" customHeight="1">
      <c r="B62" s="154"/>
      <c r="C62" s="155"/>
      <c r="D62" s="156" t="s">
        <v>123</v>
      </c>
      <c r="E62" s="157"/>
      <c r="F62" s="157"/>
      <c r="G62" s="157"/>
      <c r="H62" s="157"/>
      <c r="I62" s="158"/>
      <c r="J62" s="159">
        <f>J155</f>
        <v>0</v>
      </c>
      <c r="K62" s="160"/>
    </row>
    <row r="63" spans="2:47" s="8" customFormat="1" ht="19.95" customHeight="1">
      <c r="B63" s="154"/>
      <c r="C63" s="155"/>
      <c r="D63" s="156" t="s">
        <v>124</v>
      </c>
      <c r="E63" s="157"/>
      <c r="F63" s="157"/>
      <c r="G63" s="157"/>
      <c r="H63" s="157"/>
      <c r="I63" s="158"/>
      <c r="J63" s="159">
        <f>J165</f>
        <v>0</v>
      </c>
      <c r="K63" s="160"/>
    </row>
    <row r="64" spans="2:47" s="8" customFormat="1" ht="19.95" customHeight="1">
      <c r="B64" s="154"/>
      <c r="C64" s="155"/>
      <c r="D64" s="156" t="s">
        <v>125</v>
      </c>
      <c r="E64" s="157"/>
      <c r="F64" s="157"/>
      <c r="G64" s="157"/>
      <c r="H64" s="157"/>
      <c r="I64" s="158"/>
      <c r="J64" s="159">
        <f>J169</f>
        <v>0</v>
      </c>
      <c r="K64" s="160"/>
    </row>
    <row r="65" spans="2:12" s="7" customFormat="1" ht="24.9" customHeight="1">
      <c r="B65" s="147"/>
      <c r="C65" s="148"/>
      <c r="D65" s="149" t="s">
        <v>396</v>
      </c>
      <c r="E65" s="150"/>
      <c r="F65" s="150"/>
      <c r="G65" s="150"/>
      <c r="H65" s="150"/>
      <c r="I65" s="151"/>
      <c r="J65" s="152">
        <f>J174</f>
        <v>0</v>
      </c>
      <c r="K65" s="153"/>
    </row>
    <row r="66" spans="2:12" s="8" customFormat="1" ht="19.95" customHeight="1">
      <c r="B66" s="154"/>
      <c r="C66" s="155"/>
      <c r="D66" s="156" t="s">
        <v>397</v>
      </c>
      <c r="E66" s="157"/>
      <c r="F66" s="157"/>
      <c r="G66" s="157"/>
      <c r="H66" s="157"/>
      <c r="I66" s="158"/>
      <c r="J66" s="159">
        <f>J175</f>
        <v>0</v>
      </c>
      <c r="K66" s="160"/>
    </row>
    <row r="67" spans="2:12" s="1" customFormat="1" ht="21.75" customHeight="1">
      <c r="B67" s="38"/>
      <c r="C67" s="39"/>
      <c r="D67" s="39"/>
      <c r="E67" s="39"/>
      <c r="F67" s="39"/>
      <c r="G67" s="39"/>
      <c r="H67" s="39"/>
      <c r="I67" s="116"/>
      <c r="J67" s="39"/>
      <c r="K67" s="42"/>
    </row>
    <row r="68" spans="2:12" s="1" customFormat="1" ht="6.9" customHeight="1">
      <c r="B68" s="53"/>
      <c r="C68" s="54"/>
      <c r="D68" s="54"/>
      <c r="E68" s="54"/>
      <c r="F68" s="54"/>
      <c r="G68" s="54"/>
      <c r="H68" s="54"/>
      <c r="I68" s="137"/>
      <c r="J68" s="54"/>
      <c r="K68" s="55"/>
    </row>
    <row r="72" spans="2:12" s="1" customFormat="1" ht="6.9" customHeight="1">
      <c r="B72" s="56"/>
      <c r="C72" s="57"/>
      <c r="D72" s="57"/>
      <c r="E72" s="57"/>
      <c r="F72" s="57"/>
      <c r="G72" s="57"/>
      <c r="H72" s="57"/>
      <c r="I72" s="140"/>
      <c r="J72" s="57"/>
      <c r="K72" s="57"/>
      <c r="L72" s="58"/>
    </row>
    <row r="73" spans="2:12" s="1" customFormat="1" ht="36.9" customHeight="1">
      <c r="B73" s="38"/>
      <c r="C73" s="59" t="s">
        <v>129</v>
      </c>
      <c r="D73" s="60"/>
      <c r="E73" s="60"/>
      <c r="F73" s="60"/>
      <c r="G73" s="60"/>
      <c r="H73" s="60"/>
      <c r="I73" s="161"/>
      <c r="J73" s="60"/>
      <c r="K73" s="60"/>
      <c r="L73" s="58"/>
    </row>
    <row r="74" spans="2:12" s="1" customFormat="1" ht="6.9" customHeight="1">
      <c r="B74" s="38"/>
      <c r="C74" s="60"/>
      <c r="D74" s="60"/>
      <c r="E74" s="60"/>
      <c r="F74" s="60"/>
      <c r="G74" s="60"/>
      <c r="H74" s="60"/>
      <c r="I74" s="161"/>
      <c r="J74" s="60"/>
      <c r="K74" s="60"/>
      <c r="L74" s="58"/>
    </row>
    <row r="75" spans="2:12" s="1" customFormat="1" ht="14.4" customHeight="1">
      <c r="B75" s="38"/>
      <c r="C75" s="62" t="s">
        <v>18</v>
      </c>
      <c r="D75" s="60"/>
      <c r="E75" s="60"/>
      <c r="F75" s="60"/>
      <c r="G75" s="60"/>
      <c r="H75" s="60"/>
      <c r="I75" s="161"/>
      <c r="J75" s="60"/>
      <c r="K75" s="60"/>
      <c r="L75" s="58"/>
    </row>
    <row r="76" spans="2:12" s="1" customFormat="1" ht="22.5" customHeight="1">
      <c r="B76" s="38"/>
      <c r="C76" s="60"/>
      <c r="D76" s="60"/>
      <c r="E76" s="354" t="str">
        <f>E7</f>
        <v>Parkoviště a propojovací komunikace ulice Radniční a ulice Hranická v Odrách</v>
      </c>
      <c r="F76" s="355"/>
      <c r="G76" s="355"/>
      <c r="H76" s="355"/>
      <c r="I76" s="161"/>
      <c r="J76" s="60"/>
      <c r="K76" s="60"/>
      <c r="L76" s="58"/>
    </row>
    <row r="77" spans="2:12" s="1" customFormat="1" ht="14.4" customHeight="1">
      <c r="B77" s="38"/>
      <c r="C77" s="62" t="s">
        <v>114</v>
      </c>
      <c r="D77" s="60"/>
      <c r="E77" s="60"/>
      <c r="F77" s="60"/>
      <c r="G77" s="60"/>
      <c r="H77" s="60"/>
      <c r="I77" s="161"/>
      <c r="J77" s="60"/>
      <c r="K77" s="60"/>
      <c r="L77" s="58"/>
    </row>
    <row r="78" spans="2:12" s="1" customFormat="1" ht="23.25" customHeight="1">
      <c r="B78" s="38"/>
      <c r="C78" s="60"/>
      <c r="D78" s="60"/>
      <c r="E78" s="322" t="str">
        <f>E9</f>
        <v>05 - SO 04 - Obnova zámecké zdi</v>
      </c>
      <c r="F78" s="356"/>
      <c r="G78" s="356"/>
      <c r="H78" s="356"/>
      <c r="I78" s="161"/>
      <c r="J78" s="60"/>
      <c r="K78" s="60"/>
      <c r="L78" s="58"/>
    </row>
    <row r="79" spans="2:12" s="1" customFormat="1" ht="6.9" customHeight="1">
      <c r="B79" s="38"/>
      <c r="C79" s="60"/>
      <c r="D79" s="60"/>
      <c r="E79" s="60"/>
      <c r="F79" s="60"/>
      <c r="G79" s="60"/>
      <c r="H79" s="60"/>
      <c r="I79" s="161"/>
      <c r="J79" s="60"/>
      <c r="K79" s="60"/>
      <c r="L79" s="58"/>
    </row>
    <row r="80" spans="2:12" s="1" customFormat="1" ht="18" customHeight="1">
      <c r="B80" s="38"/>
      <c r="C80" s="62" t="s">
        <v>23</v>
      </c>
      <c r="D80" s="60"/>
      <c r="E80" s="60"/>
      <c r="F80" s="162" t="str">
        <f>F12</f>
        <v>Odry</v>
      </c>
      <c r="G80" s="60"/>
      <c r="H80" s="60"/>
      <c r="I80" s="163" t="s">
        <v>25</v>
      </c>
      <c r="J80" s="70" t="str">
        <f>IF(J12="","",J12)</f>
        <v>2. 10. 2018</v>
      </c>
      <c r="K80" s="60"/>
      <c r="L80" s="58"/>
    </row>
    <row r="81" spans="2:65" s="1" customFormat="1" ht="6.9" customHeight="1">
      <c r="B81" s="38"/>
      <c r="C81" s="60"/>
      <c r="D81" s="60"/>
      <c r="E81" s="60"/>
      <c r="F81" s="60"/>
      <c r="G81" s="60"/>
      <c r="H81" s="60"/>
      <c r="I81" s="161"/>
      <c r="J81" s="60"/>
      <c r="K81" s="60"/>
      <c r="L81" s="58"/>
    </row>
    <row r="82" spans="2:65" s="1" customFormat="1" ht="13.2">
      <c r="B82" s="38"/>
      <c r="C82" s="62" t="s">
        <v>27</v>
      </c>
      <c r="D82" s="60"/>
      <c r="E82" s="60"/>
      <c r="F82" s="162" t="str">
        <f>E15</f>
        <v>Město Odry</v>
      </c>
      <c r="G82" s="60"/>
      <c r="H82" s="60"/>
      <c r="I82" s="163" t="s">
        <v>35</v>
      </c>
      <c r="J82" s="162" t="str">
        <f>E21</f>
        <v>Hydroelko, s.r.o.</v>
      </c>
      <c r="K82" s="60"/>
      <c r="L82" s="58"/>
    </row>
    <row r="83" spans="2:65" s="1" customFormat="1" ht="14.4" customHeight="1">
      <c r="B83" s="38"/>
      <c r="C83" s="62" t="s">
        <v>33</v>
      </c>
      <c r="D83" s="60"/>
      <c r="E83" s="60"/>
      <c r="F83" s="162" t="str">
        <f>IF(E18="","",E18)</f>
        <v/>
      </c>
      <c r="G83" s="60"/>
      <c r="H83" s="60"/>
      <c r="I83" s="161"/>
      <c r="J83" s="60"/>
      <c r="K83" s="60"/>
      <c r="L83" s="58"/>
    </row>
    <row r="84" spans="2:65" s="1" customFormat="1" ht="10.35" customHeight="1">
      <c r="B84" s="38"/>
      <c r="C84" s="60"/>
      <c r="D84" s="60"/>
      <c r="E84" s="60"/>
      <c r="F84" s="60"/>
      <c r="G84" s="60"/>
      <c r="H84" s="60"/>
      <c r="I84" s="161"/>
      <c r="J84" s="60"/>
      <c r="K84" s="60"/>
      <c r="L84" s="58"/>
    </row>
    <row r="85" spans="2:65" s="9" customFormat="1" ht="29.25" customHeight="1">
      <c r="B85" s="164"/>
      <c r="C85" s="165" t="s">
        <v>130</v>
      </c>
      <c r="D85" s="166" t="s">
        <v>61</v>
      </c>
      <c r="E85" s="166" t="s">
        <v>57</v>
      </c>
      <c r="F85" s="166" t="s">
        <v>131</v>
      </c>
      <c r="G85" s="166" t="s">
        <v>132</v>
      </c>
      <c r="H85" s="166" t="s">
        <v>133</v>
      </c>
      <c r="I85" s="167" t="s">
        <v>134</v>
      </c>
      <c r="J85" s="166" t="s">
        <v>118</v>
      </c>
      <c r="K85" s="168" t="s">
        <v>135</v>
      </c>
      <c r="L85" s="169"/>
      <c r="M85" s="78" t="s">
        <v>136</v>
      </c>
      <c r="N85" s="79" t="s">
        <v>46</v>
      </c>
      <c r="O85" s="79" t="s">
        <v>137</v>
      </c>
      <c r="P85" s="79" t="s">
        <v>138</v>
      </c>
      <c r="Q85" s="79" t="s">
        <v>139</v>
      </c>
      <c r="R85" s="79" t="s">
        <v>140</v>
      </c>
      <c r="S85" s="79" t="s">
        <v>141</v>
      </c>
      <c r="T85" s="80" t="s">
        <v>142</v>
      </c>
    </row>
    <row r="86" spans="2:65" s="1" customFormat="1" ht="29.25" customHeight="1">
      <c r="B86" s="38"/>
      <c r="C86" s="84" t="s">
        <v>119</v>
      </c>
      <c r="D86" s="60"/>
      <c r="E86" s="60"/>
      <c r="F86" s="60"/>
      <c r="G86" s="60"/>
      <c r="H86" s="60"/>
      <c r="I86" s="161"/>
      <c r="J86" s="170">
        <f>BK86</f>
        <v>0</v>
      </c>
      <c r="K86" s="60"/>
      <c r="L86" s="58"/>
      <c r="M86" s="81"/>
      <c r="N86" s="82"/>
      <c r="O86" s="82"/>
      <c r="P86" s="171">
        <f>P87+P174</f>
        <v>0</v>
      </c>
      <c r="Q86" s="82"/>
      <c r="R86" s="171">
        <f>R87+R174</f>
        <v>155.7802313</v>
      </c>
      <c r="S86" s="82"/>
      <c r="T86" s="172">
        <f>T87+T174</f>
        <v>85.3125</v>
      </c>
      <c r="AT86" s="21" t="s">
        <v>75</v>
      </c>
      <c r="AU86" s="21" t="s">
        <v>120</v>
      </c>
      <c r="BK86" s="173">
        <f>BK87+BK174</f>
        <v>0</v>
      </c>
    </row>
    <row r="87" spans="2:65" s="10" customFormat="1" ht="37.35" customHeight="1">
      <c r="B87" s="174"/>
      <c r="C87" s="175"/>
      <c r="D87" s="176" t="s">
        <v>75</v>
      </c>
      <c r="E87" s="177" t="s">
        <v>143</v>
      </c>
      <c r="F87" s="177" t="s">
        <v>144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P88+P123+P133+P148+P155+P165+P169</f>
        <v>0</v>
      </c>
      <c r="Q87" s="182"/>
      <c r="R87" s="183">
        <f>R88+R123+R133+R148+R155+R165+R169</f>
        <v>155.74552130000001</v>
      </c>
      <c r="S87" s="182"/>
      <c r="T87" s="184">
        <f>T88+T123+T133+T148+T155+T165+T169</f>
        <v>85.3125</v>
      </c>
      <c r="AR87" s="185" t="s">
        <v>84</v>
      </c>
      <c r="AT87" s="186" t="s">
        <v>75</v>
      </c>
      <c r="AU87" s="186" t="s">
        <v>76</v>
      </c>
      <c r="AY87" s="185" t="s">
        <v>145</v>
      </c>
      <c r="BK87" s="187">
        <f>BK88+BK123+BK133+BK148+BK155+BK165+BK169</f>
        <v>0</v>
      </c>
    </row>
    <row r="88" spans="2:65" s="10" customFormat="1" ht="19.95" customHeight="1">
      <c r="B88" s="174"/>
      <c r="C88" s="175"/>
      <c r="D88" s="188" t="s">
        <v>75</v>
      </c>
      <c r="E88" s="189" t="s">
        <v>84</v>
      </c>
      <c r="F88" s="189" t="s">
        <v>146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SUM(P89:P122)</f>
        <v>0</v>
      </c>
      <c r="Q88" s="182"/>
      <c r="R88" s="183">
        <f>SUM(R89:R122)</f>
        <v>6.1499999999999999E-4</v>
      </c>
      <c r="S88" s="182"/>
      <c r="T88" s="184">
        <f>SUM(T89:T122)</f>
        <v>0</v>
      </c>
      <c r="AR88" s="185" t="s">
        <v>84</v>
      </c>
      <c r="AT88" s="186" t="s">
        <v>75</v>
      </c>
      <c r="AU88" s="186" t="s">
        <v>84</v>
      </c>
      <c r="AY88" s="185" t="s">
        <v>145</v>
      </c>
      <c r="BK88" s="187">
        <f>SUM(BK89:BK122)</f>
        <v>0</v>
      </c>
    </row>
    <row r="89" spans="2:65" s="1" customFormat="1" ht="22.5" customHeight="1">
      <c r="B89" s="38"/>
      <c r="C89" s="191" t="s">
        <v>84</v>
      </c>
      <c r="D89" s="191" t="s">
        <v>147</v>
      </c>
      <c r="E89" s="192" t="s">
        <v>412</v>
      </c>
      <c r="F89" s="193" t="s">
        <v>413</v>
      </c>
      <c r="G89" s="194" t="s">
        <v>188</v>
      </c>
      <c r="H89" s="195">
        <v>33.15</v>
      </c>
      <c r="I89" s="196"/>
      <c r="J89" s="197">
        <f>ROUND(I89*H89,2)</f>
        <v>0</v>
      </c>
      <c r="K89" s="193" t="s">
        <v>151</v>
      </c>
      <c r="L89" s="58"/>
      <c r="M89" s="198" t="s">
        <v>21</v>
      </c>
      <c r="N89" s="199" t="s">
        <v>47</v>
      </c>
      <c r="O89" s="39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AR89" s="21" t="s">
        <v>152</v>
      </c>
      <c r="AT89" s="21" t="s">
        <v>147</v>
      </c>
      <c r="AU89" s="21" t="s">
        <v>86</v>
      </c>
      <c r="AY89" s="21" t="s">
        <v>145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1" t="s">
        <v>84</v>
      </c>
      <c r="BK89" s="202">
        <f>ROUND(I89*H89,2)</f>
        <v>0</v>
      </c>
      <c r="BL89" s="21" t="s">
        <v>152</v>
      </c>
      <c r="BM89" s="21" t="s">
        <v>1238</v>
      </c>
    </row>
    <row r="90" spans="2:65" s="1" customFormat="1" ht="24">
      <c r="B90" s="38"/>
      <c r="C90" s="60"/>
      <c r="D90" s="203" t="s">
        <v>154</v>
      </c>
      <c r="E90" s="60"/>
      <c r="F90" s="204" t="s">
        <v>415</v>
      </c>
      <c r="G90" s="60"/>
      <c r="H90" s="60"/>
      <c r="I90" s="161"/>
      <c r="J90" s="60"/>
      <c r="K90" s="60"/>
      <c r="L90" s="58"/>
      <c r="M90" s="205"/>
      <c r="N90" s="39"/>
      <c r="O90" s="39"/>
      <c r="P90" s="39"/>
      <c r="Q90" s="39"/>
      <c r="R90" s="39"/>
      <c r="S90" s="39"/>
      <c r="T90" s="75"/>
      <c r="AT90" s="21" t="s">
        <v>154</v>
      </c>
      <c r="AU90" s="21" t="s">
        <v>86</v>
      </c>
    </row>
    <row r="91" spans="2:65" s="11" customFormat="1">
      <c r="B91" s="206"/>
      <c r="C91" s="207"/>
      <c r="D91" s="208" t="s">
        <v>156</v>
      </c>
      <c r="E91" s="209" t="s">
        <v>759</v>
      </c>
      <c r="F91" s="210" t="s">
        <v>1239</v>
      </c>
      <c r="G91" s="207"/>
      <c r="H91" s="211">
        <v>33.15</v>
      </c>
      <c r="I91" s="212"/>
      <c r="J91" s="207"/>
      <c r="K91" s="207"/>
      <c r="L91" s="213"/>
      <c r="M91" s="214"/>
      <c r="N91" s="215"/>
      <c r="O91" s="215"/>
      <c r="P91" s="215"/>
      <c r="Q91" s="215"/>
      <c r="R91" s="215"/>
      <c r="S91" s="215"/>
      <c r="T91" s="216"/>
      <c r="AT91" s="217" t="s">
        <v>156</v>
      </c>
      <c r="AU91" s="217" t="s">
        <v>86</v>
      </c>
      <c r="AV91" s="11" t="s">
        <v>86</v>
      </c>
      <c r="AW91" s="11" t="s">
        <v>39</v>
      </c>
      <c r="AX91" s="11" t="s">
        <v>84</v>
      </c>
      <c r="AY91" s="217" t="s">
        <v>145</v>
      </c>
    </row>
    <row r="92" spans="2:65" s="1" customFormat="1" ht="22.5" customHeight="1">
      <c r="B92" s="38"/>
      <c r="C92" s="191" t="s">
        <v>86</v>
      </c>
      <c r="D92" s="191" t="s">
        <v>147</v>
      </c>
      <c r="E92" s="192" t="s">
        <v>417</v>
      </c>
      <c r="F92" s="193" t="s">
        <v>418</v>
      </c>
      <c r="G92" s="194" t="s">
        <v>188</v>
      </c>
      <c r="H92" s="195">
        <v>33.15</v>
      </c>
      <c r="I92" s="196"/>
      <c r="J92" s="197">
        <f>ROUND(I92*H92,2)</f>
        <v>0</v>
      </c>
      <c r="K92" s="193" t="s">
        <v>151</v>
      </c>
      <c r="L92" s="58"/>
      <c r="M92" s="198" t="s">
        <v>21</v>
      </c>
      <c r="N92" s="199" t="s">
        <v>47</v>
      </c>
      <c r="O92" s="39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AR92" s="21" t="s">
        <v>152</v>
      </c>
      <c r="AT92" s="21" t="s">
        <v>147</v>
      </c>
      <c r="AU92" s="21" t="s">
        <v>86</v>
      </c>
      <c r="AY92" s="21" t="s">
        <v>145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21" t="s">
        <v>84</v>
      </c>
      <c r="BK92" s="202">
        <f>ROUND(I92*H92,2)</f>
        <v>0</v>
      </c>
      <c r="BL92" s="21" t="s">
        <v>152</v>
      </c>
      <c r="BM92" s="21" t="s">
        <v>1240</v>
      </c>
    </row>
    <row r="93" spans="2:65" s="1" customFormat="1" ht="24">
      <c r="B93" s="38"/>
      <c r="C93" s="60"/>
      <c r="D93" s="203" t="s">
        <v>154</v>
      </c>
      <c r="E93" s="60"/>
      <c r="F93" s="204" t="s">
        <v>420</v>
      </c>
      <c r="G93" s="60"/>
      <c r="H93" s="60"/>
      <c r="I93" s="161"/>
      <c r="J93" s="60"/>
      <c r="K93" s="60"/>
      <c r="L93" s="58"/>
      <c r="M93" s="205"/>
      <c r="N93" s="39"/>
      <c r="O93" s="39"/>
      <c r="P93" s="39"/>
      <c r="Q93" s="39"/>
      <c r="R93" s="39"/>
      <c r="S93" s="39"/>
      <c r="T93" s="75"/>
      <c r="AT93" s="21" t="s">
        <v>154</v>
      </c>
      <c r="AU93" s="21" t="s">
        <v>86</v>
      </c>
    </row>
    <row r="94" spans="2:65" s="11" customFormat="1">
      <c r="B94" s="206"/>
      <c r="C94" s="207"/>
      <c r="D94" s="208" t="s">
        <v>156</v>
      </c>
      <c r="E94" s="209" t="s">
        <v>21</v>
      </c>
      <c r="F94" s="210" t="s">
        <v>759</v>
      </c>
      <c r="G94" s="207"/>
      <c r="H94" s="211">
        <v>33.15</v>
      </c>
      <c r="I94" s="212"/>
      <c r="J94" s="207"/>
      <c r="K94" s="207"/>
      <c r="L94" s="213"/>
      <c r="M94" s="214"/>
      <c r="N94" s="215"/>
      <c r="O94" s="215"/>
      <c r="P94" s="215"/>
      <c r="Q94" s="215"/>
      <c r="R94" s="215"/>
      <c r="S94" s="215"/>
      <c r="T94" s="216"/>
      <c r="AT94" s="217" t="s">
        <v>156</v>
      </c>
      <c r="AU94" s="217" t="s">
        <v>86</v>
      </c>
      <c r="AV94" s="11" t="s">
        <v>86</v>
      </c>
      <c r="AW94" s="11" t="s">
        <v>39</v>
      </c>
      <c r="AX94" s="11" t="s">
        <v>84</v>
      </c>
      <c r="AY94" s="217" t="s">
        <v>145</v>
      </c>
    </row>
    <row r="95" spans="2:65" s="1" customFormat="1" ht="22.5" customHeight="1">
      <c r="B95" s="38"/>
      <c r="C95" s="191" t="s">
        <v>161</v>
      </c>
      <c r="D95" s="191" t="s">
        <v>147</v>
      </c>
      <c r="E95" s="192" t="s">
        <v>460</v>
      </c>
      <c r="F95" s="193" t="s">
        <v>461</v>
      </c>
      <c r="G95" s="194" t="s">
        <v>188</v>
      </c>
      <c r="H95" s="195">
        <v>33.15</v>
      </c>
      <c r="I95" s="196"/>
      <c r="J95" s="197">
        <f>ROUND(I95*H95,2)</f>
        <v>0</v>
      </c>
      <c r="K95" s="193" t="s">
        <v>151</v>
      </c>
      <c r="L95" s="58"/>
      <c r="M95" s="198" t="s">
        <v>21</v>
      </c>
      <c r="N95" s="199" t="s">
        <v>47</v>
      </c>
      <c r="O95" s="39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1" t="s">
        <v>152</v>
      </c>
      <c r="AT95" s="21" t="s">
        <v>147</v>
      </c>
      <c r="AU95" s="21" t="s">
        <v>86</v>
      </c>
      <c r="AY95" s="21" t="s">
        <v>145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1" t="s">
        <v>84</v>
      </c>
      <c r="BK95" s="202">
        <f>ROUND(I95*H95,2)</f>
        <v>0</v>
      </c>
      <c r="BL95" s="21" t="s">
        <v>152</v>
      </c>
      <c r="BM95" s="21" t="s">
        <v>1241</v>
      </c>
    </row>
    <row r="96" spans="2:65" s="1" customFormat="1" ht="36">
      <c r="B96" s="38"/>
      <c r="C96" s="60"/>
      <c r="D96" s="203" t="s">
        <v>154</v>
      </c>
      <c r="E96" s="60"/>
      <c r="F96" s="204" t="s">
        <v>463</v>
      </c>
      <c r="G96" s="60"/>
      <c r="H96" s="60"/>
      <c r="I96" s="161"/>
      <c r="J96" s="60"/>
      <c r="K96" s="60"/>
      <c r="L96" s="58"/>
      <c r="M96" s="205"/>
      <c r="N96" s="39"/>
      <c r="O96" s="39"/>
      <c r="P96" s="39"/>
      <c r="Q96" s="39"/>
      <c r="R96" s="39"/>
      <c r="S96" s="39"/>
      <c r="T96" s="75"/>
      <c r="AT96" s="21" t="s">
        <v>154</v>
      </c>
      <c r="AU96" s="21" t="s">
        <v>86</v>
      </c>
    </row>
    <row r="97" spans="2:65" s="11" customFormat="1">
      <c r="B97" s="206"/>
      <c r="C97" s="207"/>
      <c r="D97" s="208" t="s">
        <v>156</v>
      </c>
      <c r="E97" s="209" t="s">
        <v>21</v>
      </c>
      <c r="F97" s="210" t="s">
        <v>759</v>
      </c>
      <c r="G97" s="207"/>
      <c r="H97" s="211">
        <v>33.15</v>
      </c>
      <c r="I97" s="212"/>
      <c r="J97" s="207"/>
      <c r="K97" s="207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156</v>
      </c>
      <c r="AU97" s="217" t="s">
        <v>86</v>
      </c>
      <c r="AV97" s="11" t="s">
        <v>86</v>
      </c>
      <c r="AW97" s="11" t="s">
        <v>39</v>
      </c>
      <c r="AX97" s="11" t="s">
        <v>84</v>
      </c>
      <c r="AY97" s="217" t="s">
        <v>145</v>
      </c>
    </row>
    <row r="98" spans="2:65" s="1" customFormat="1" ht="31.5" customHeight="1">
      <c r="B98" s="38"/>
      <c r="C98" s="191" t="s">
        <v>152</v>
      </c>
      <c r="D98" s="191" t="s">
        <v>147</v>
      </c>
      <c r="E98" s="192" t="s">
        <v>465</v>
      </c>
      <c r="F98" s="193" t="s">
        <v>466</v>
      </c>
      <c r="G98" s="194" t="s">
        <v>188</v>
      </c>
      <c r="H98" s="195">
        <v>33.15</v>
      </c>
      <c r="I98" s="196"/>
      <c r="J98" s="197">
        <f>ROUND(I98*H98,2)</f>
        <v>0</v>
      </c>
      <c r="K98" s="193" t="s">
        <v>151</v>
      </c>
      <c r="L98" s="58"/>
      <c r="M98" s="198" t="s">
        <v>21</v>
      </c>
      <c r="N98" s="199" t="s">
        <v>47</v>
      </c>
      <c r="O98" s="39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1" t="s">
        <v>152</v>
      </c>
      <c r="AT98" s="21" t="s">
        <v>147</v>
      </c>
      <c r="AU98" s="21" t="s">
        <v>86</v>
      </c>
      <c r="AY98" s="21" t="s">
        <v>145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1" t="s">
        <v>84</v>
      </c>
      <c r="BK98" s="202">
        <f>ROUND(I98*H98,2)</f>
        <v>0</v>
      </c>
      <c r="BL98" s="21" t="s">
        <v>152</v>
      </c>
      <c r="BM98" s="21" t="s">
        <v>1242</v>
      </c>
    </row>
    <row r="99" spans="2:65" s="1" customFormat="1" ht="36">
      <c r="B99" s="38"/>
      <c r="C99" s="60"/>
      <c r="D99" s="203" t="s">
        <v>154</v>
      </c>
      <c r="E99" s="60"/>
      <c r="F99" s="204" t="s">
        <v>468</v>
      </c>
      <c r="G99" s="60"/>
      <c r="H99" s="60"/>
      <c r="I99" s="161"/>
      <c r="J99" s="60"/>
      <c r="K99" s="60"/>
      <c r="L99" s="58"/>
      <c r="M99" s="205"/>
      <c r="N99" s="39"/>
      <c r="O99" s="39"/>
      <c r="P99" s="39"/>
      <c r="Q99" s="39"/>
      <c r="R99" s="39"/>
      <c r="S99" s="39"/>
      <c r="T99" s="75"/>
      <c r="AT99" s="21" t="s">
        <v>154</v>
      </c>
      <c r="AU99" s="21" t="s">
        <v>86</v>
      </c>
    </row>
    <row r="100" spans="2:65" s="11" customFormat="1">
      <c r="B100" s="206"/>
      <c r="C100" s="207"/>
      <c r="D100" s="208" t="s">
        <v>156</v>
      </c>
      <c r="E100" s="209" t="s">
        <v>21</v>
      </c>
      <c r="F100" s="210" t="s">
        <v>759</v>
      </c>
      <c r="G100" s="207"/>
      <c r="H100" s="211">
        <v>33.15</v>
      </c>
      <c r="I100" s="212"/>
      <c r="J100" s="207"/>
      <c r="K100" s="207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156</v>
      </c>
      <c r="AU100" s="217" t="s">
        <v>86</v>
      </c>
      <c r="AV100" s="11" t="s">
        <v>86</v>
      </c>
      <c r="AW100" s="11" t="s">
        <v>39</v>
      </c>
      <c r="AX100" s="11" t="s">
        <v>84</v>
      </c>
      <c r="AY100" s="217" t="s">
        <v>145</v>
      </c>
    </row>
    <row r="101" spans="2:65" s="1" customFormat="1" ht="22.5" customHeight="1">
      <c r="B101" s="38"/>
      <c r="C101" s="191" t="s">
        <v>172</v>
      </c>
      <c r="D101" s="191" t="s">
        <v>147</v>
      </c>
      <c r="E101" s="192" t="s">
        <v>469</v>
      </c>
      <c r="F101" s="193" t="s">
        <v>470</v>
      </c>
      <c r="G101" s="194" t="s">
        <v>188</v>
      </c>
      <c r="H101" s="195">
        <v>33.15</v>
      </c>
      <c r="I101" s="196"/>
      <c r="J101" s="197">
        <f>ROUND(I101*H101,2)</f>
        <v>0</v>
      </c>
      <c r="K101" s="193" t="s">
        <v>151</v>
      </c>
      <c r="L101" s="58"/>
      <c r="M101" s="198" t="s">
        <v>21</v>
      </c>
      <c r="N101" s="199" t="s">
        <v>47</v>
      </c>
      <c r="O101" s="39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1" t="s">
        <v>152</v>
      </c>
      <c r="AT101" s="21" t="s">
        <v>147</v>
      </c>
      <c r="AU101" s="21" t="s">
        <v>86</v>
      </c>
      <c r="AY101" s="21" t="s">
        <v>145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1" t="s">
        <v>84</v>
      </c>
      <c r="BK101" s="202">
        <f>ROUND(I101*H101,2)</f>
        <v>0</v>
      </c>
      <c r="BL101" s="21" t="s">
        <v>152</v>
      </c>
      <c r="BM101" s="21" t="s">
        <v>1243</v>
      </c>
    </row>
    <row r="102" spans="2:65" s="1" customFormat="1">
      <c r="B102" s="38"/>
      <c r="C102" s="60"/>
      <c r="D102" s="203" t="s">
        <v>154</v>
      </c>
      <c r="E102" s="60"/>
      <c r="F102" s="204" t="s">
        <v>470</v>
      </c>
      <c r="G102" s="60"/>
      <c r="H102" s="60"/>
      <c r="I102" s="161"/>
      <c r="J102" s="60"/>
      <c r="K102" s="60"/>
      <c r="L102" s="58"/>
      <c r="M102" s="205"/>
      <c r="N102" s="39"/>
      <c r="O102" s="39"/>
      <c r="P102" s="39"/>
      <c r="Q102" s="39"/>
      <c r="R102" s="39"/>
      <c r="S102" s="39"/>
      <c r="T102" s="75"/>
      <c r="AT102" s="21" t="s">
        <v>154</v>
      </c>
      <c r="AU102" s="21" t="s">
        <v>86</v>
      </c>
    </row>
    <row r="103" spans="2:65" s="11" customFormat="1">
      <c r="B103" s="206"/>
      <c r="C103" s="207"/>
      <c r="D103" s="208" t="s">
        <v>156</v>
      </c>
      <c r="E103" s="209" t="s">
        <v>21</v>
      </c>
      <c r="F103" s="210" t="s">
        <v>759</v>
      </c>
      <c r="G103" s="207"/>
      <c r="H103" s="211">
        <v>33.15</v>
      </c>
      <c r="I103" s="212"/>
      <c r="J103" s="207"/>
      <c r="K103" s="207"/>
      <c r="L103" s="213"/>
      <c r="M103" s="214"/>
      <c r="N103" s="215"/>
      <c r="O103" s="215"/>
      <c r="P103" s="215"/>
      <c r="Q103" s="215"/>
      <c r="R103" s="215"/>
      <c r="S103" s="215"/>
      <c r="T103" s="216"/>
      <c r="AT103" s="217" t="s">
        <v>156</v>
      </c>
      <c r="AU103" s="217" t="s">
        <v>86</v>
      </c>
      <c r="AV103" s="11" t="s">
        <v>86</v>
      </c>
      <c r="AW103" s="11" t="s">
        <v>39</v>
      </c>
      <c r="AX103" s="11" t="s">
        <v>84</v>
      </c>
      <c r="AY103" s="217" t="s">
        <v>145</v>
      </c>
    </row>
    <row r="104" spans="2:65" s="1" customFormat="1" ht="22.5" customHeight="1">
      <c r="B104" s="38"/>
      <c r="C104" s="191" t="s">
        <v>179</v>
      </c>
      <c r="D104" s="191" t="s">
        <v>147</v>
      </c>
      <c r="E104" s="192" t="s">
        <v>472</v>
      </c>
      <c r="F104" s="193" t="s">
        <v>473</v>
      </c>
      <c r="G104" s="194" t="s">
        <v>271</v>
      </c>
      <c r="H104" s="195">
        <v>59.67</v>
      </c>
      <c r="I104" s="196"/>
      <c r="J104" s="197">
        <f>ROUND(I104*H104,2)</f>
        <v>0</v>
      </c>
      <c r="K104" s="193" t="s">
        <v>151</v>
      </c>
      <c r="L104" s="58"/>
      <c r="M104" s="198" t="s">
        <v>21</v>
      </c>
      <c r="N104" s="199" t="s">
        <v>47</v>
      </c>
      <c r="O104" s="39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1" t="s">
        <v>152</v>
      </c>
      <c r="AT104" s="21" t="s">
        <v>147</v>
      </c>
      <c r="AU104" s="21" t="s">
        <v>86</v>
      </c>
      <c r="AY104" s="21" t="s">
        <v>145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1" t="s">
        <v>84</v>
      </c>
      <c r="BK104" s="202">
        <f>ROUND(I104*H104,2)</f>
        <v>0</v>
      </c>
      <c r="BL104" s="21" t="s">
        <v>152</v>
      </c>
      <c r="BM104" s="21" t="s">
        <v>1244</v>
      </c>
    </row>
    <row r="105" spans="2:65" s="1" customFormat="1">
      <c r="B105" s="38"/>
      <c r="C105" s="60"/>
      <c r="D105" s="203" t="s">
        <v>154</v>
      </c>
      <c r="E105" s="60"/>
      <c r="F105" s="204" t="s">
        <v>475</v>
      </c>
      <c r="G105" s="60"/>
      <c r="H105" s="60"/>
      <c r="I105" s="161"/>
      <c r="J105" s="60"/>
      <c r="K105" s="60"/>
      <c r="L105" s="58"/>
      <c r="M105" s="205"/>
      <c r="N105" s="39"/>
      <c r="O105" s="39"/>
      <c r="P105" s="39"/>
      <c r="Q105" s="39"/>
      <c r="R105" s="39"/>
      <c r="S105" s="39"/>
      <c r="T105" s="75"/>
      <c r="AT105" s="21" t="s">
        <v>154</v>
      </c>
      <c r="AU105" s="21" t="s">
        <v>86</v>
      </c>
    </row>
    <row r="106" spans="2:65" s="11" customFormat="1">
      <c r="B106" s="206"/>
      <c r="C106" s="207"/>
      <c r="D106" s="208" t="s">
        <v>156</v>
      </c>
      <c r="E106" s="209" t="s">
        <v>21</v>
      </c>
      <c r="F106" s="210" t="s">
        <v>1245</v>
      </c>
      <c r="G106" s="207"/>
      <c r="H106" s="211">
        <v>59.67</v>
      </c>
      <c r="I106" s="212"/>
      <c r="J106" s="207"/>
      <c r="K106" s="207"/>
      <c r="L106" s="213"/>
      <c r="M106" s="214"/>
      <c r="N106" s="215"/>
      <c r="O106" s="215"/>
      <c r="P106" s="215"/>
      <c r="Q106" s="215"/>
      <c r="R106" s="215"/>
      <c r="S106" s="215"/>
      <c r="T106" s="216"/>
      <c r="AT106" s="217" t="s">
        <v>156</v>
      </c>
      <c r="AU106" s="217" t="s">
        <v>86</v>
      </c>
      <c r="AV106" s="11" t="s">
        <v>86</v>
      </c>
      <c r="AW106" s="11" t="s">
        <v>39</v>
      </c>
      <c r="AX106" s="11" t="s">
        <v>84</v>
      </c>
      <c r="AY106" s="217" t="s">
        <v>145</v>
      </c>
    </row>
    <row r="107" spans="2:65" s="1" customFormat="1" ht="31.5" customHeight="1">
      <c r="B107" s="38"/>
      <c r="C107" s="191" t="s">
        <v>185</v>
      </c>
      <c r="D107" s="191" t="s">
        <v>147</v>
      </c>
      <c r="E107" s="192" t="s">
        <v>426</v>
      </c>
      <c r="F107" s="193" t="s">
        <v>427</v>
      </c>
      <c r="G107" s="194" t="s">
        <v>168</v>
      </c>
      <c r="H107" s="195">
        <v>41</v>
      </c>
      <c r="I107" s="196"/>
      <c r="J107" s="197">
        <f>ROUND(I107*H107,2)</f>
        <v>0</v>
      </c>
      <c r="K107" s="193" t="s">
        <v>151</v>
      </c>
      <c r="L107" s="58"/>
      <c r="M107" s="198" t="s">
        <v>21</v>
      </c>
      <c r="N107" s="199" t="s">
        <v>47</v>
      </c>
      <c r="O107" s="39"/>
      <c r="P107" s="200">
        <f>O107*H107</f>
        <v>0</v>
      </c>
      <c r="Q107" s="200">
        <v>0</v>
      </c>
      <c r="R107" s="200">
        <f>Q107*H107</f>
        <v>0</v>
      </c>
      <c r="S107" s="200">
        <v>0</v>
      </c>
      <c r="T107" s="201">
        <f>S107*H107</f>
        <v>0</v>
      </c>
      <c r="AR107" s="21" t="s">
        <v>152</v>
      </c>
      <c r="AT107" s="21" t="s">
        <v>147</v>
      </c>
      <c r="AU107" s="21" t="s">
        <v>86</v>
      </c>
      <c r="AY107" s="21" t="s">
        <v>145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1" t="s">
        <v>84</v>
      </c>
      <c r="BK107" s="202">
        <f>ROUND(I107*H107,2)</f>
        <v>0</v>
      </c>
      <c r="BL107" s="21" t="s">
        <v>152</v>
      </c>
      <c r="BM107" s="21" t="s">
        <v>1246</v>
      </c>
    </row>
    <row r="108" spans="2:65" s="1" customFormat="1" ht="36">
      <c r="B108" s="38"/>
      <c r="C108" s="60"/>
      <c r="D108" s="203" t="s">
        <v>154</v>
      </c>
      <c r="E108" s="60"/>
      <c r="F108" s="204" t="s">
        <v>429</v>
      </c>
      <c r="G108" s="60"/>
      <c r="H108" s="60"/>
      <c r="I108" s="161"/>
      <c r="J108" s="60"/>
      <c r="K108" s="60"/>
      <c r="L108" s="58"/>
      <c r="M108" s="205"/>
      <c r="N108" s="39"/>
      <c r="O108" s="39"/>
      <c r="P108" s="39"/>
      <c r="Q108" s="39"/>
      <c r="R108" s="39"/>
      <c r="S108" s="39"/>
      <c r="T108" s="75"/>
      <c r="AT108" s="21" t="s">
        <v>154</v>
      </c>
      <c r="AU108" s="21" t="s">
        <v>86</v>
      </c>
    </row>
    <row r="109" spans="2:65" s="11" customFormat="1">
      <c r="B109" s="206"/>
      <c r="C109" s="207"/>
      <c r="D109" s="208" t="s">
        <v>156</v>
      </c>
      <c r="E109" s="209" t="s">
        <v>21</v>
      </c>
      <c r="F109" s="210" t="s">
        <v>1247</v>
      </c>
      <c r="G109" s="207"/>
      <c r="H109" s="211">
        <v>41</v>
      </c>
      <c r="I109" s="212"/>
      <c r="J109" s="207"/>
      <c r="K109" s="207"/>
      <c r="L109" s="213"/>
      <c r="M109" s="214"/>
      <c r="N109" s="215"/>
      <c r="O109" s="215"/>
      <c r="P109" s="215"/>
      <c r="Q109" s="215"/>
      <c r="R109" s="215"/>
      <c r="S109" s="215"/>
      <c r="T109" s="216"/>
      <c r="AT109" s="217" t="s">
        <v>156</v>
      </c>
      <c r="AU109" s="217" t="s">
        <v>86</v>
      </c>
      <c r="AV109" s="11" t="s">
        <v>86</v>
      </c>
      <c r="AW109" s="11" t="s">
        <v>39</v>
      </c>
      <c r="AX109" s="11" t="s">
        <v>84</v>
      </c>
      <c r="AY109" s="217" t="s">
        <v>145</v>
      </c>
    </row>
    <row r="110" spans="2:65" s="1" customFormat="1" ht="22.5" customHeight="1">
      <c r="B110" s="38"/>
      <c r="C110" s="191" t="s">
        <v>192</v>
      </c>
      <c r="D110" s="191" t="s">
        <v>147</v>
      </c>
      <c r="E110" s="192" t="s">
        <v>1248</v>
      </c>
      <c r="F110" s="193" t="s">
        <v>1249</v>
      </c>
      <c r="G110" s="194" t="s">
        <v>168</v>
      </c>
      <c r="H110" s="195">
        <v>41</v>
      </c>
      <c r="I110" s="196"/>
      <c r="J110" s="197">
        <f>ROUND(I110*H110,2)</f>
        <v>0</v>
      </c>
      <c r="K110" s="193" t="s">
        <v>151</v>
      </c>
      <c r="L110" s="58"/>
      <c r="M110" s="198" t="s">
        <v>21</v>
      </c>
      <c r="N110" s="199" t="s">
        <v>47</v>
      </c>
      <c r="O110" s="39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AR110" s="21" t="s">
        <v>152</v>
      </c>
      <c r="AT110" s="21" t="s">
        <v>147</v>
      </c>
      <c r="AU110" s="21" t="s">
        <v>86</v>
      </c>
      <c r="AY110" s="21" t="s">
        <v>145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1" t="s">
        <v>84</v>
      </c>
      <c r="BK110" s="202">
        <f>ROUND(I110*H110,2)</f>
        <v>0</v>
      </c>
      <c r="BL110" s="21" t="s">
        <v>152</v>
      </c>
      <c r="BM110" s="21" t="s">
        <v>1250</v>
      </c>
    </row>
    <row r="111" spans="2:65" s="1" customFormat="1" ht="24">
      <c r="B111" s="38"/>
      <c r="C111" s="60"/>
      <c r="D111" s="203" t="s">
        <v>154</v>
      </c>
      <c r="E111" s="60"/>
      <c r="F111" s="204" t="s">
        <v>1251</v>
      </c>
      <c r="G111" s="60"/>
      <c r="H111" s="60"/>
      <c r="I111" s="161"/>
      <c r="J111" s="60"/>
      <c r="K111" s="60"/>
      <c r="L111" s="58"/>
      <c r="M111" s="205"/>
      <c r="N111" s="39"/>
      <c r="O111" s="39"/>
      <c r="P111" s="39"/>
      <c r="Q111" s="39"/>
      <c r="R111" s="39"/>
      <c r="S111" s="39"/>
      <c r="T111" s="75"/>
      <c r="AT111" s="21" t="s">
        <v>154</v>
      </c>
      <c r="AU111" s="21" t="s">
        <v>86</v>
      </c>
    </row>
    <row r="112" spans="2:65" s="11" customFormat="1">
      <c r="B112" s="206"/>
      <c r="C112" s="207"/>
      <c r="D112" s="208" t="s">
        <v>156</v>
      </c>
      <c r="E112" s="209" t="s">
        <v>21</v>
      </c>
      <c r="F112" s="210" t="s">
        <v>1247</v>
      </c>
      <c r="G112" s="207"/>
      <c r="H112" s="211">
        <v>41</v>
      </c>
      <c r="I112" s="212"/>
      <c r="J112" s="207"/>
      <c r="K112" s="207"/>
      <c r="L112" s="213"/>
      <c r="M112" s="214"/>
      <c r="N112" s="215"/>
      <c r="O112" s="215"/>
      <c r="P112" s="215"/>
      <c r="Q112" s="215"/>
      <c r="R112" s="215"/>
      <c r="S112" s="215"/>
      <c r="T112" s="216"/>
      <c r="AT112" s="217" t="s">
        <v>156</v>
      </c>
      <c r="AU112" s="217" t="s">
        <v>86</v>
      </c>
      <c r="AV112" s="11" t="s">
        <v>86</v>
      </c>
      <c r="AW112" s="11" t="s">
        <v>39</v>
      </c>
      <c r="AX112" s="11" t="s">
        <v>84</v>
      </c>
      <c r="AY112" s="217" t="s">
        <v>145</v>
      </c>
    </row>
    <row r="113" spans="2:65" s="1" customFormat="1" ht="22.5" customHeight="1">
      <c r="B113" s="38"/>
      <c r="C113" s="191" t="s">
        <v>198</v>
      </c>
      <c r="D113" s="191" t="s">
        <v>147</v>
      </c>
      <c r="E113" s="192" t="s">
        <v>435</v>
      </c>
      <c r="F113" s="193" t="s">
        <v>436</v>
      </c>
      <c r="G113" s="194" t="s">
        <v>168</v>
      </c>
      <c r="H113" s="195">
        <v>41</v>
      </c>
      <c r="I113" s="196"/>
      <c r="J113" s="197">
        <f>ROUND(I113*H113,2)</f>
        <v>0</v>
      </c>
      <c r="K113" s="193" t="s">
        <v>151</v>
      </c>
      <c r="L113" s="58"/>
      <c r="M113" s="198" t="s">
        <v>21</v>
      </c>
      <c r="N113" s="199" t="s">
        <v>47</v>
      </c>
      <c r="O113" s="39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AR113" s="21" t="s">
        <v>152</v>
      </c>
      <c r="AT113" s="21" t="s">
        <v>147</v>
      </c>
      <c r="AU113" s="21" t="s">
        <v>86</v>
      </c>
      <c r="AY113" s="21" t="s">
        <v>145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1" t="s">
        <v>84</v>
      </c>
      <c r="BK113" s="202">
        <f>ROUND(I113*H113,2)</f>
        <v>0</v>
      </c>
      <c r="BL113" s="21" t="s">
        <v>152</v>
      </c>
      <c r="BM113" s="21" t="s">
        <v>1252</v>
      </c>
    </row>
    <row r="114" spans="2:65" s="1" customFormat="1" ht="24">
      <c r="B114" s="38"/>
      <c r="C114" s="60"/>
      <c r="D114" s="203" t="s">
        <v>154</v>
      </c>
      <c r="E114" s="60"/>
      <c r="F114" s="204" t="s">
        <v>438</v>
      </c>
      <c r="G114" s="60"/>
      <c r="H114" s="60"/>
      <c r="I114" s="161"/>
      <c r="J114" s="60"/>
      <c r="K114" s="60"/>
      <c r="L114" s="58"/>
      <c r="M114" s="205"/>
      <c r="N114" s="39"/>
      <c r="O114" s="39"/>
      <c r="P114" s="39"/>
      <c r="Q114" s="39"/>
      <c r="R114" s="39"/>
      <c r="S114" s="39"/>
      <c r="T114" s="75"/>
      <c r="AT114" s="21" t="s">
        <v>154</v>
      </c>
      <c r="AU114" s="21" t="s">
        <v>86</v>
      </c>
    </row>
    <row r="115" spans="2:65" s="11" customFormat="1">
      <c r="B115" s="206"/>
      <c r="C115" s="207"/>
      <c r="D115" s="208" t="s">
        <v>156</v>
      </c>
      <c r="E115" s="209" t="s">
        <v>21</v>
      </c>
      <c r="F115" s="210" t="s">
        <v>1247</v>
      </c>
      <c r="G115" s="207"/>
      <c r="H115" s="211">
        <v>41</v>
      </c>
      <c r="I115" s="212"/>
      <c r="J115" s="207"/>
      <c r="K115" s="207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156</v>
      </c>
      <c r="AU115" s="217" t="s">
        <v>86</v>
      </c>
      <c r="AV115" s="11" t="s">
        <v>86</v>
      </c>
      <c r="AW115" s="11" t="s">
        <v>39</v>
      </c>
      <c r="AX115" s="11" t="s">
        <v>84</v>
      </c>
      <c r="AY115" s="217" t="s">
        <v>145</v>
      </c>
    </row>
    <row r="116" spans="2:65" s="1" customFormat="1" ht="22.5" customHeight="1">
      <c r="B116" s="38"/>
      <c r="C116" s="225" t="s">
        <v>203</v>
      </c>
      <c r="D116" s="225" t="s">
        <v>444</v>
      </c>
      <c r="E116" s="226" t="s">
        <v>445</v>
      </c>
      <c r="F116" s="227" t="s">
        <v>446</v>
      </c>
      <c r="G116" s="228" t="s">
        <v>447</v>
      </c>
      <c r="H116" s="229">
        <v>0.61499999999999999</v>
      </c>
      <c r="I116" s="230"/>
      <c r="J116" s="231">
        <f>ROUND(I116*H116,2)</f>
        <v>0</v>
      </c>
      <c r="K116" s="227" t="s">
        <v>151</v>
      </c>
      <c r="L116" s="232"/>
      <c r="M116" s="233" t="s">
        <v>21</v>
      </c>
      <c r="N116" s="234" t="s">
        <v>47</v>
      </c>
      <c r="O116" s="39"/>
      <c r="P116" s="200">
        <f>O116*H116</f>
        <v>0</v>
      </c>
      <c r="Q116" s="200">
        <v>1E-3</v>
      </c>
      <c r="R116" s="200">
        <f>Q116*H116</f>
        <v>6.1499999999999999E-4</v>
      </c>
      <c r="S116" s="200">
        <v>0</v>
      </c>
      <c r="T116" s="201">
        <f>S116*H116</f>
        <v>0</v>
      </c>
      <c r="AR116" s="21" t="s">
        <v>192</v>
      </c>
      <c r="AT116" s="21" t="s">
        <v>444</v>
      </c>
      <c r="AU116" s="21" t="s">
        <v>86</v>
      </c>
      <c r="AY116" s="21" t="s">
        <v>145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1" t="s">
        <v>84</v>
      </c>
      <c r="BK116" s="202">
        <f>ROUND(I116*H116,2)</f>
        <v>0</v>
      </c>
      <c r="BL116" s="21" t="s">
        <v>152</v>
      </c>
      <c r="BM116" s="21" t="s">
        <v>1253</v>
      </c>
    </row>
    <row r="117" spans="2:65" s="1" customFormat="1">
      <c r="B117" s="38"/>
      <c r="C117" s="60"/>
      <c r="D117" s="203" t="s">
        <v>154</v>
      </c>
      <c r="E117" s="60"/>
      <c r="F117" s="204" t="s">
        <v>446</v>
      </c>
      <c r="G117" s="60"/>
      <c r="H117" s="60"/>
      <c r="I117" s="161"/>
      <c r="J117" s="60"/>
      <c r="K117" s="60"/>
      <c r="L117" s="58"/>
      <c r="M117" s="205"/>
      <c r="N117" s="39"/>
      <c r="O117" s="39"/>
      <c r="P117" s="39"/>
      <c r="Q117" s="39"/>
      <c r="R117" s="39"/>
      <c r="S117" s="39"/>
      <c r="T117" s="75"/>
      <c r="AT117" s="21" t="s">
        <v>154</v>
      </c>
      <c r="AU117" s="21" t="s">
        <v>86</v>
      </c>
    </row>
    <row r="118" spans="2:65" s="11" customFormat="1">
      <c r="B118" s="206"/>
      <c r="C118" s="207"/>
      <c r="D118" s="203" t="s">
        <v>156</v>
      </c>
      <c r="E118" s="218" t="s">
        <v>21</v>
      </c>
      <c r="F118" s="219" t="s">
        <v>1247</v>
      </c>
      <c r="G118" s="207"/>
      <c r="H118" s="220">
        <v>41</v>
      </c>
      <c r="I118" s="212"/>
      <c r="J118" s="207"/>
      <c r="K118" s="207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156</v>
      </c>
      <c r="AU118" s="217" t="s">
        <v>86</v>
      </c>
      <c r="AV118" s="11" t="s">
        <v>86</v>
      </c>
      <c r="AW118" s="11" t="s">
        <v>39</v>
      </c>
      <c r="AX118" s="11" t="s">
        <v>84</v>
      </c>
      <c r="AY118" s="217" t="s">
        <v>145</v>
      </c>
    </row>
    <row r="119" spans="2:65" s="11" customFormat="1">
      <c r="B119" s="206"/>
      <c r="C119" s="207"/>
      <c r="D119" s="208" t="s">
        <v>156</v>
      </c>
      <c r="E119" s="207"/>
      <c r="F119" s="210" t="s">
        <v>1254</v>
      </c>
      <c r="G119" s="207"/>
      <c r="H119" s="211">
        <v>0.61499999999999999</v>
      </c>
      <c r="I119" s="212"/>
      <c r="J119" s="207"/>
      <c r="K119" s="207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156</v>
      </c>
      <c r="AU119" s="217" t="s">
        <v>86</v>
      </c>
      <c r="AV119" s="11" t="s">
        <v>86</v>
      </c>
      <c r="AW119" s="11" t="s">
        <v>6</v>
      </c>
      <c r="AX119" s="11" t="s">
        <v>84</v>
      </c>
      <c r="AY119" s="217" t="s">
        <v>145</v>
      </c>
    </row>
    <row r="120" spans="2:65" s="1" customFormat="1" ht="22.5" customHeight="1">
      <c r="B120" s="38"/>
      <c r="C120" s="191" t="s">
        <v>208</v>
      </c>
      <c r="D120" s="191" t="s">
        <v>147</v>
      </c>
      <c r="E120" s="192" t="s">
        <v>851</v>
      </c>
      <c r="F120" s="193" t="s">
        <v>852</v>
      </c>
      <c r="G120" s="194" t="s">
        <v>168</v>
      </c>
      <c r="H120" s="195">
        <v>41</v>
      </c>
      <c r="I120" s="196"/>
      <c r="J120" s="197">
        <f>ROUND(I120*H120,2)</f>
        <v>0</v>
      </c>
      <c r="K120" s="193" t="s">
        <v>151</v>
      </c>
      <c r="L120" s="58"/>
      <c r="M120" s="198" t="s">
        <v>21</v>
      </c>
      <c r="N120" s="199" t="s">
        <v>47</v>
      </c>
      <c r="O120" s="39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1" t="s">
        <v>152</v>
      </c>
      <c r="AT120" s="21" t="s">
        <v>147</v>
      </c>
      <c r="AU120" s="21" t="s">
        <v>86</v>
      </c>
      <c r="AY120" s="21" t="s">
        <v>145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1" t="s">
        <v>84</v>
      </c>
      <c r="BK120" s="202">
        <f>ROUND(I120*H120,2)</f>
        <v>0</v>
      </c>
      <c r="BL120" s="21" t="s">
        <v>152</v>
      </c>
      <c r="BM120" s="21" t="s">
        <v>1255</v>
      </c>
    </row>
    <row r="121" spans="2:65" s="1" customFormat="1">
      <c r="B121" s="38"/>
      <c r="C121" s="60"/>
      <c r="D121" s="203" t="s">
        <v>154</v>
      </c>
      <c r="E121" s="60"/>
      <c r="F121" s="204" t="s">
        <v>854</v>
      </c>
      <c r="G121" s="60"/>
      <c r="H121" s="60"/>
      <c r="I121" s="161"/>
      <c r="J121" s="60"/>
      <c r="K121" s="60"/>
      <c r="L121" s="58"/>
      <c r="M121" s="205"/>
      <c r="N121" s="39"/>
      <c r="O121" s="39"/>
      <c r="P121" s="39"/>
      <c r="Q121" s="39"/>
      <c r="R121" s="39"/>
      <c r="S121" s="39"/>
      <c r="T121" s="75"/>
      <c r="AT121" s="21" t="s">
        <v>154</v>
      </c>
      <c r="AU121" s="21" t="s">
        <v>86</v>
      </c>
    </row>
    <row r="122" spans="2:65" s="11" customFormat="1">
      <c r="B122" s="206"/>
      <c r="C122" s="207"/>
      <c r="D122" s="203" t="s">
        <v>156</v>
      </c>
      <c r="E122" s="218" t="s">
        <v>21</v>
      </c>
      <c r="F122" s="219" t="s">
        <v>1247</v>
      </c>
      <c r="G122" s="207"/>
      <c r="H122" s="220">
        <v>41</v>
      </c>
      <c r="I122" s="212"/>
      <c r="J122" s="207"/>
      <c r="K122" s="207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156</v>
      </c>
      <c r="AU122" s="217" t="s">
        <v>86</v>
      </c>
      <c r="AV122" s="11" t="s">
        <v>86</v>
      </c>
      <c r="AW122" s="11" t="s">
        <v>39</v>
      </c>
      <c r="AX122" s="11" t="s">
        <v>84</v>
      </c>
      <c r="AY122" s="217" t="s">
        <v>145</v>
      </c>
    </row>
    <row r="123" spans="2:65" s="10" customFormat="1" ht="29.85" customHeight="1">
      <c r="B123" s="174"/>
      <c r="C123" s="175"/>
      <c r="D123" s="188" t="s">
        <v>75</v>
      </c>
      <c r="E123" s="189" t="s">
        <v>86</v>
      </c>
      <c r="F123" s="189" t="s">
        <v>477</v>
      </c>
      <c r="G123" s="175"/>
      <c r="H123" s="175"/>
      <c r="I123" s="178"/>
      <c r="J123" s="190">
        <f>BK123</f>
        <v>0</v>
      </c>
      <c r="K123" s="175"/>
      <c r="L123" s="180"/>
      <c r="M123" s="181"/>
      <c r="N123" s="182"/>
      <c r="O123" s="182"/>
      <c r="P123" s="183">
        <f>SUM(P124:P132)</f>
        <v>0</v>
      </c>
      <c r="Q123" s="182"/>
      <c r="R123" s="183">
        <f>SUM(R124:R132)</f>
        <v>84.30949249999999</v>
      </c>
      <c r="S123" s="182"/>
      <c r="T123" s="184">
        <f>SUM(T124:T132)</f>
        <v>0</v>
      </c>
      <c r="AR123" s="185" t="s">
        <v>84</v>
      </c>
      <c r="AT123" s="186" t="s">
        <v>75</v>
      </c>
      <c r="AU123" s="186" t="s">
        <v>84</v>
      </c>
      <c r="AY123" s="185" t="s">
        <v>145</v>
      </c>
      <c r="BK123" s="187">
        <f>SUM(BK124:BK132)</f>
        <v>0</v>
      </c>
    </row>
    <row r="124" spans="2:65" s="1" customFormat="1" ht="22.5" customHeight="1">
      <c r="B124" s="38"/>
      <c r="C124" s="191" t="s">
        <v>213</v>
      </c>
      <c r="D124" s="191" t="s">
        <v>147</v>
      </c>
      <c r="E124" s="192" t="s">
        <v>1256</v>
      </c>
      <c r="F124" s="193" t="s">
        <v>1257</v>
      </c>
      <c r="G124" s="194" t="s">
        <v>188</v>
      </c>
      <c r="H124" s="195">
        <v>14.04</v>
      </c>
      <c r="I124" s="196"/>
      <c r="J124" s="197">
        <f>ROUND(I124*H124,2)</f>
        <v>0</v>
      </c>
      <c r="K124" s="193" t="s">
        <v>151</v>
      </c>
      <c r="L124" s="58"/>
      <c r="M124" s="198" t="s">
        <v>21</v>
      </c>
      <c r="N124" s="199" t="s">
        <v>47</v>
      </c>
      <c r="O124" s="39"/>
      <c r="P124" s="200">
        <f>O124*H124</f>
        <v>0</v>
      </c>
      <c r="Q124" s="200">
        <v>1.5948500000000001</v>
      </c>
      <c r="R124" s="200">
        <f>Q124*H124</f>
        <v>22.391694000000001</v>
      </c>
      <c r="S124" s="200">
        <v>0</v>
      </c>
      <c r="T124" s="201">
        <f>S124*H124</f>
        <v>0</v>
      </c>
      <c r="AR124" s="21" t="s">
        <v>152</v>
      </c>
      <c r="AT124" s="21" t="s">
        <v>147</v>
      </c>
      <c r="AU124" s="21" t="s">
        <v>86</v>
      </c>
      <c r="AY124" s="21" t="s">
        <v>145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1" t="s">
        <v>84</v>
      </c>
      <c r="BK124" s="202">
        <f>ROUND(I124*H124,2)</f>
        <v>0</v>
      </c>
      <c r="BL124" s="21" t="s">
        <v>152</v>
      </c>
      <c r="BM124" s="21" t="s">
        <v>1258</v>
      </c>
    </row>
    <row r="125" spans="2:65" s="1" customFormat="1" ht="36">
      <c r="B125" s="38"/>
      <c r="C125" s="60"/>
      <c r="D125" s="203" t="s">
        <v>154</v>
      </c>
      <c r="E125" s="60"/>
      <c r="F125" s="204" t="s">
        <v>1259</v>
      </c>
      <c r="G125" s="60"/>
      <c r="H125" s="60"/>
      <c r="I125" s="161"/>
      <c r="J125" s="60"/>
      <c r="K125" s="60"/>
      <c r="L125" s="58"/>
      <c r="M125" s="205"/>
      <c r="N125" s="39"/>
      <c r="O125" s="39"/>
      <c r="P125" s="39"/>
      <c r="Q125" s="39"/>
      <c r="R125" s="39"/>
      <c r="S125" s="39"/>
      <c r="T125" s="75"/>
      <c r="AT125" s="21" t="s">
        <v>154</v>
      </c>
      <c r="AU125" s="21" t="s">
        <v>86</v>
      </c>
    </row>
    <row r="126" spans="2:65" s="11" customFormat="1">
      <c r="B126" s="206"/>
      <c r="C126" s="207"/>
      <c r="D126" s="208" t="s">
        <v>156</v>
      </c>
      <c r="E126" s="209" t="s">
        <v>21</v>
      </c>
      <c r="F126" s="210" t="s">
        <v>1260</v>
      </c>
      <c r="G126" s="207"/>
      <c r="H126" s="211">
        <v>14.04</v>
      </c>
      <c r="I126" s="212"/>
      <c r="J126" s="207"/>
      <c r="K126" s="207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156</v>
      </c>
      <c r="AU126" s="217" t="s">
        <v>86</v>
      </c>
      <c r="AV126" s="11" t="s">
        <v>86</v>
      </c>
      <c r="AW126" s="11" t="s">
        <v>39</v>
      </c>
      <c r="AX126" s="11" t="s">
        <v>84</v>
      </c>
      <c r="AY126" s="217" t="s">
        <v>145</v>
      </c>
    </row>
    <row r="127" spans="2:65" s="1" customFormat="1" ht="31.5" customHeight="1">
      <c r="B127" s="38"/>
      <c r="C127" s="191" t="s">
        <v>218</v>
      </c>
      <c r="D127" s="191" t="s">
        <v>147</v>
      </c>
      <c r="E127" s="192" t="s">
        <v>1261</v>
      </c>
      <c r="F127" s="193" t="s">
        <v>1262</v>
      </c>
      <c r="G127" s="194" t="s">
        <v>175</v>
      </c>
      <c r="H127" s="195">
        <v>40.25</v>
      </c>
      <c r="I127" s="196"/>
      <c r="J127" s="197">
        <f>ROUND(I127*H127,2)</f>
        <v>0</v>
      </c>
      <c r="K127" s="193" t="s">
        <v>151</v>
      </c>
      <c r="L127" s="58"/>
      <c r="M127" s="198" t="s">
        <v>21</v>
      </c>
      <c r="N127" s="199" t="s">
        <v>47</v>
      </c>
      <c r="O127" s="39"/>
      <c r="P127" s="200">
        <f>O127*H127</f>
        <v>0</v>
      </c>
      <c r="Q127" s="200">
        <v>0.22656999999999999</v>
      </c>
      <c r="R127" s="200">
        <f>Q127*H127</f>
        <v>9.1194424999999999</v>
      </c>
      <c r="S127" s="200">
        <v>0</v>
      </c>
      <c r="T127" s="201">
        <f>S127*H127</f>
        <v>0</v>
      </c>
      <c r="AR127" s="21" t="s">
        <v>152</v>
      </c>
      <c r="AT127" s="21" t="s">
        <v>147</v>
      </c>
      <c r="AU127" s="21" t="s">
        <v>86</v>
      </c>
      <c r="AY127" s="21" t="s">
        <v>145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1" t="s">
        <v>84</v>
      </c>
      <c r="BK127" s="202">
        <f>ROUND(I127*H127,2)</f>
        <v>0</v>
      </c>
      <c r="BL127" s="21" t="s">
        <v>152</v>
      </c>
      <c r="BM127" s="21" t="s">
        <v>1263</v>
      </c>
    </row>
    <row r="128" spans="2:65" s="1" customFormat="1" ht="36">
      <c r="B128" s="38"/>
      <c r="C128" s="60"/>
      <c r="D128" s="203" t="s">
        <v>154</v>
      </c>
      <c r="E128" s="60"/>
      <c r="F128" s="204" t="s">
        <v>1264</v>
      </c>
      <c r="G128" s="60"/>
      <c r="H128" s="60"/>
      <c r="I128" s="161"/>
      <c r="J128" s="60"/>
      <c r="K128" s="60"/>
      <c r="L128" s="58"/>
      <c r="M128" s="205"/>
      <c r="N128" s="39"/>
      <c r="O128" s="39"/>
      <c r="P128" s="39"/>
      <c r="Q128" s="39"/>
      <c r="R128" s="39"/>
      <c r="S128" s="39"/>
      <c r="T128" s="75"/>
      <c r="AT128" s="21" t="s">
        <v>154</v>
      </c>
      <c r="AU128" s="21" t="s">
        <v>86</v>
      </c>
    </row>
    <row r="129" spans="2:65" s="11" customFormat="1">
      <c r="B129" s="206"/>
      <c r="C129" s="207"/>
      <c r="D129" s="208" t="s">
        <v>156</v>
      </c>
      <c r="E129" s="209" t="s">
        <v>21</v>
      </c>
      <c r="F129" s="210" t="s">
        <v>1265</v>
      </c>
      <c r="G129" s="207"/>
      <c r="H129" s="211">
        <v>40.25</v>
      </c>
      <c r="I129" s="212"/>
      <c r="J129" s="207"/>
      <c r="K129" s="207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156</v>
      </c>
      <c r="AU129" s="217" t="s">
        <v>86</v>
      </c>
      <c r="AV129" s="11" t="s">
        <v>86</v>
      </c>
      <c r="AW129" s="11" t="s">
        <v>39</v>
      </c>
      <c r="AX129" s="11" t="s">
        <v>84</v>
      </c>
      <c r="AY129" s="217" t="s">
        <v>145</v>
      </c>
    </row>
    <row r="130" spans="2:65" s="1" customFormat="1" ht="22.5" customHeight="1">
      <c r="B130" s="38"/>
      <c r="C130" s="191" t="s">
        <v>223</v>
      </c>
      <c r="D130" s="191" t="s">
        <v>147</v>
      </c>
      <c r="E130" s="192" t="s">
        <v>1266</v>
      </c>
      <c r="F130" s="193" t="s">
        <v>1267</v>
      </c>
      <c r="G130" s="194" t="s">
        <v>188</v>
      </c>
      <c r="H130" s="195">
        <v>23.4</v>
      </c>
      <c r="I130" s="196"/>
      <c r="J130" s="197">
        <f>ROUND(I130*H130,2)</f>
        <v>0</v>
      </c>
      <c r="K130" s="193" t="s">
        <v>151</v>
      </c>
      <c r="L130" s="58"/>
      <c r="M130" s="198" t="s">
        <v>21</v>
      </c>
      <c r="N130" s="199" t="s">
        <v>47</v>
      </c>
      <c r="O130" s="39"/>
      <c r="P130" s="200">
        <f>O130*H130</f>
        <v>0</v>
      </c>
      <c r="Q130" s="200">
        <v>2.2563399999999998</v>
      </c>
      <c r="R130" s="200">
        <f>Q130*H130</f>
        <v>52.798355999999991</v>
      </c>
      <c r="S130" s="200">
        <v>0</v>
      </c>
      <c r="T130" s="201">
        <f>S130*H130</f>
        <v>0</v>
      </c>
      <c r="AR130" s="21" t="s">
        <v>152</v>
      </c>
      <c r="AT130" s="21" t="s">
        <v>147</v>
      </c>
      <c r="AU130" s="21" t="s">
        <v>86</v>
      </c>
      <c r="AY130" s="21" t="s">
        <v>145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1" t="s">
        <v>84</v>
      </c>
      <c r="BK130" s="202">
        <f>ROUND(I130*H130,2)</f>
        <v>0</v>
      </c>
      <c r="BL130" s="21" t="s">
        <v>152</v>
      </c>
      <c r="BM130" s="21" t="s">
        <v>1268</v>
      </c>
    </row>
    <row r="131" spans="2:65" s="1" customFormat="1">
      <c r="B131" s="38"/>
      <c r="C131" s="60"/>
      <c r="D131" s="203" t="s">
        <v>154</v>
      </c>
      <c r="E131" s="60"/>
      <c r="F131" s="204" t="s">
        <v>1269</v>
      </c>
      <c r="G131" s="60"/>
      <c r="H131" s="60"/>
      <c r="I131" s="161"/>
      <c r="J131" s="60"/>
      <c r="K131" s="60"/>
      <c r="L131" s="58"/>
      <c r="M131" s="205"/>
      <c r="N131" s="39"/>
      <c r="O131" s="39"/>
      <c r="P131" s="39"/>
      <c r="Q131" s="39"/>
      <c r="R131" s="39"/>
      <c r="S131" s="39"/>
      <c r="T131" s="75"/>
      <c r="AT131" s="21" t="s">
        <v>154</v>
      </c>
      <c r="AU131" s="21" t="s">
        <v>86</v>
      </c>
    </row>
    <row r="132" spans="2:65" s="11" customFormat="1">
      <c r="B132" s="206"/>
      <c r="C132" s="207"/>
      <c r="D132" s="203" t="s">
        <v>156</v>
      </c>
      <c r="E132" s="218" t="s">
        <v>21</v>
      </c>
      <c r="F132" s="219" t="s">
        <v>1270</v>
      </c>
      <c r="G132" s="207"/>
      <c r="H132" s="220">
        <v>23.4</v>
      </c>
      <c r="I132" s="212"/>
      <c r="J132" s="207"/>
      <c r="K132" s="207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156</v>
      </c>
      <c r="AU132" s="217" t="s">
        <v>86</v>
      </c>
      <c r="AV132" s="11" t="s">
        <v>86</v>
      </c>
      <c r="AW132" s="11" t="s">
        <v>39</v>
      </c>
      <c r="AX132" s="11" t="s">
        <v>84</v>
      </c>
      <c r="AY132" s="217" t="s">
        <v>145</v>
      </c>
    </row>
    <row r="133" spans="2:65" s="10" customFormat="1" ht="29.85" customHeight="1">
      <c r="B133" s="174"/>
      <c r="C133" s="175"/>
      <c r="D133" s="188" t="s">
        <v>75</v>
      </c>
      <c r="E133" s="189" t="s">
        <v>161</v>
      </c>
      <c r="F133" s="189" t="s">
        <v>855</v>
      </c>
      <c r="G133" s="175"/>
      <c r="H133" s="175"/>
      <c r="I133" s="178"/>
      <c r="J133" s="190">
        <f>BK133</f>
        <v>0</v>
      </c>
      <c r="K133" s="175"/>
      <c r="L133" s="180"/>
      <c r="M133" s="181"/>
      <c r="N133" s="182"/>
      <c r="O133" s="182"/>
      <c r="P133" s="183">
        <f>SUM(P134:P147)</f>
        <v>0</v>
      </c>
      <c r="Q133" s="182"/>
      <c r="R133" s="183">
        <f>SUM(R134:R147)</f>
        <v>68.207706000000002</v>
      </c>
      <c r="S133" s="182"/>
      <c r="T133" s="184">
        <f>SUM(T134:T147)</f>
        <v>0</v>
      </c>
      <c r="AR133" s="185" t="s">
        <v>84</v>
      </c>
      <c r="AT133" s="186" t="s">
        <v>75</v>
      </c>
      <c r="AU133" s="186" t="s">
        <v>84</v>
      </c>
      <c r="AY133" s="185" t="s">
        <v>145</v>
      </c>
      <c r="BK133" s="187">
        <f>SUM(BK134:BK147)</f>
        <v>0</v>
      </c>
    </row>
    <row r="134" spans="2:65" s="1" customFormat="1" ht="31.5" customHeight="1">
      <c r="B134" s="38"/>
      <c r="C134" s="191" t="s">
        <v>10</v>
      </c>
      <c r="D134" s="191" t="s">
        <v>147</v>
      </c>
      <c r="E134" s="192" t="s">
        <v>1271</v>
      </c>
      <c r="F134" s="193" t="s">
        <v>1272</v>
      </c>
      <c r="G134" s="194" t="s">
        <v>188</v>
      </c>
      <c r="H134" s="195">
        <v>21.25</v>
      </c>
      <c r="I134" s="196"/>
      <c r="J134" s="197">
        <f>ROUND(I134*H134,2)</f>
        <v>0</v>
      </c>
      <c r="K134" s="193" t="s">
        <v>151</v>
      </c>
      <c r="L134" s="58"/>
      <c r="M134" s="198" t="s">
        <v>21</v>
      </c>
      <c r="N134" s="199" t="s">
        <v>47</v>
      </c>
      <c r="O134" s="39"/>
      <c r="P134" s="200">
        <f>O134*H134</f>
        <v>0</v>
      </c>
      <c r="Q134" s="200">
        <v>2.6814</v>
      </c>
      <c r="R134" s="200">
        <f>Q134*H134</f>
        <v>56.979750000000003</v>
      </c>
      <c r="S134" s="200">
        <v>0</v>
      </c>
      <c r="T134" s="201">
        <f>S134*H134</f>
        <v>0</v>
      </c>
      <c r="AR134" s="21" t="s">
        <v>152</v>
      </c>
      <c r="AT134" s="21" t="s">
        <v>147</v>
      </c>
      <c r="AU134" s="21" t="s">
        <v>86</v>
      </c>
      <c r="AY134" s="21" t="s">
        <v>145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1" t="s">
        <v>84</v>
      </c>
      <c r="BK134" s="202">
        <f>ROUND(I134*H134,2)</f>
        <v>0</v>
      </c>
      <c r="BL134" s="21" t="s">
        <v>152</v>
      </c>
      <c r="BM134" s="21" t="s">
        <v>1273</v>
      </c>
    </row>
    <row r="135" spans="2:65" s="1" customFormat="1" ht="24">
      <c r="B135" s="38"/>
      <c r="C135" s="60"/>
      <c r="D135" s="203" t="s">
        <v>154</v>
      </c>
      <c r="E135" s="60"/>
      <c r="F135" s="204" t="s">
        <v>1274</v>
      </c>
      <c r="G135" s="60"/>
      <c r="H135" s="60"/>
      <c r="I135" s="161"/>
      <c r="J135" s="60"/>
      <c r="K135" s="60"/>
      <c r="L135" s="58"/>
      <c r="M135" s="205"/>
      <c r="N135" s="39"/>
      <c r="O135" s="39"/>
      <c r="P135" s="39"/>
      <c r="Q135" s="39"/>
      <c r="R135" s="39"/>
      <c r="S135" s="39"/>
      <c r="T135" s="75"/>
      <c r="AT135" s="21" t="s">
        <v>154</v>
      </c>
      <c r="AU135" s="21" t="s">
        <v>86</v>
      </c>
    </row>
    <row r="136" spans="2:65" s="11" customFormat="1">
      <c r="B136" s="206"/>
      <c r="C136" s="207"/>
      <c r="D136" s="208" t="s">
        <v>156</v>
      </c>
      <c r="E136" s="209" t="s">
        <v>21</v>
      </c>
      <c r="F136" s="210" t="s">
        <v>1275</v>
      </c>
      <c r="G136" s="207"/>
      <c r="H136" s="211">
        <v>21.25</v>
      </c>
      <c r="I136" s="212"/>
      <c r="J136" s="207"/>
      <c r="K136" s="207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156</v>
      </c>
      <c r="AU136" s="217" t="s">
        <v>86</v>
      </c>
      <c r="AV136" s="11" t="s">
        <v>86</v>
      </c>
      <c r="AW136" s="11" t="s">
        <v>39</v>
      </c>
      <c r="AX136" s="11" t="s">
        <v>84</v>
      </c>
      <c r="AY136" s="217" t="s">
        <v>145</v>
      </c>
    </row>
    <row r="137" spans="2:65" s="1" customFormat="1" ht="22.5" customHeight="1">
      <c r="B137" s="38"/>
      <c r="C137" s="191" t="s">
        <v>233</v>
      </c>
      <c r="D137" s="191" t="s">
        <v>147</v>
      </c>
      <c r="E137" s="192" t="s">
        <v>1276</v>
      </c>
      <c r="F137" s="193" t="s">
        <v>1277</v>
      </c>
      <c r="G137" s="194" t="s">
        <v>188</v>
      </c>
      <c r="H137" s="195">
        <v>21.25</v>
      </c>
      <c r="I137" s="196"/>
      <c r="J137" s="197">
        <f>ROUND(I137*H137,2)</f>
        <v>0</v>
      </c>
      <c r="K137" s="193" t="s">
        <v>151</v>
      </c>
      <c r="L137" s="58"/>
      <c r="M137" s="198" t="s">
        <v>21</v>
      </c>
      <c r="N137" s="199" t="s">
        <v>47</v>
      </c>
      <c r="O137" s="39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1" t="s">
        <v>152</v>
      </c>
      <c r="AT137" s="21" t="s">
        <v>147</v>
      </c>
      <c r="AU137" s="21" t="s">
        <v>86</v>
      </c>
      <c r="AY137" s="21" t="s">
        <v>145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1" t="s">
        <v>84</v>
      </c>
      <c r="BK137" s="202">
        <f>ROUND(I137*H137,2)</f>
        <v>0</v>
      </c>
      <c r="BL137" s="21" t="s">
        <v>152</v>
      </c>
      <c r="BM137" s="21" t="s">
        <v>1278</v>
      </c>
    </row>
    <row r="138" spans="2:65" s="1" customFormat="1" ht="24">
      <c r="B138" s="38"/>
      <c r="C138" s="60"/>
      <c r="D138" s="208" t="s">
        <v>154</v>
      </c>
      <c r="E138" s="60"/>
      <c r="F138" s="221" t="s">
        <v>1279</v>
      </c>
      <c r="G138" s="60"/>
      <c r="H138" s="60"/>
      <c r="I138" s="161"/>
      <c r="J138" s="60"/>
      <c r="K138" s="60"/>
      <c r="L138" s="58"/>
      <c r="M138" s="205"/>
      <c r="N138" s="39"/>
      <c r="O138" s="39"/>
      <c r="P138" s="39"/>
      <c r="Q138" s="39"/>
      <c r="R138" s="39"/>
      <c r="S138" s="39"/>
      <c r="T138" s="75"/>
      <c r="AT138" s="21" t="s">
        <v>154</v>
      </c>
      <c r="AU138" s="21" t="s">
        <v>86</v>
      </c>
    </row>
    <row r="139" spans="2:65" s="1" customFormat="1" ht="22.5" customHeight="1">
      <c r="B139" s="38"/>
      <c r="C139" s="191" t="s">
        <v>240</v>
      </c>
      <c r="D139" s="191" t="s">
        <v>147</v>
      </c>
      <c r="E139" s="192" t="s">
        <v>1280</v>
      </c>
      <c r="F139" s="193" t="s">
        <v>1281</v>
      </c>
      <c r="G139" s="194" t="s">
        <v>175</v>
      </c>
      <c r="H139" s="195">
        <v>7</v>
      </c>
      <c r="I139" s="196"/>
      <c r="J139" s="197">
        <f>ROUND(I139*H139,2)</f>
        <v>0</v>
      </c>
      <c r="K139" s="193" t="s">
        <v>151</v>
      </c>
      <c r="L139" s="58"/>
      <c r="M139" s="198" t="s">
        <v>21</v>
      </c>
      <c r="N139" s="199" t="s">
        <v>47</v>
      </c>
      <c r="O139" s="39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1" t="s">
        <v>152</v>
      </c>
      <c r="AT139" s="21" t="s">
        <v>147</v>
      </c>
      <c r="AU139" s="21" t="s">
        <v>86</v>
      </c>
      <c r="AY139" s="21" t="s">
        <v>145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1" t="s">
        <v>84</v>
      </c>
      <c r="BK139" s="202">
        <f>ROUND(I139*H139,2)</f>
        <v>0</v>
      </c>
      <c r="BL139" s="21" t="s">
        <v>152</v>
      </c>
      <c r="BM139" s="21" t="s">
        <v>1282</v>
      </c>
    </row>
    <row r="140" spans="2:65" s="1" customFormat="1" ht="24">
      <c r="B140" s="38"/>
      <c r="C140" s="60"/>
      <c r="D140" s="203" t="s">
        <v>154</v>
      </c>
      <c r="E140" s="60"/>
      <c r="F140" s="204" t="s">
        <v>1283</v>
      </c>
      <c r="G140" s="60"/>
      <c r="H140" s="60"/>
      <c r="I140" s="161"/>
      <c r="J140" s="60"/>
      <c r="K140" s="60"/>
      <c r="L140" s="58"/>
      <c r="M140" s="205"/>
      <c r="N140" s="39"/>
      <c r="O140" s="39"/>
      <c r="P140" s="39"/>
      <c r="Q140" s="39"/>
      <c r="R140" s="39"/>
      <c r="S140" s="39"/>
      <c r="T140" s="75"/>
      <c r="AT140" s="21" t="s">
        <v>154</v>
      </c>
      <c r="AU140" s="21" t="s">
        <v>86</v>
      </c>
    </row>
    <row r="141" spans="2:65" s="11" customFormat="1">
      <c r="B141" s="206"/>
      <c r="C141" s="207"/>
      <c r="D141" s="208" t="s">
        <v>156</v>
      </c>
      <c r="E141" s="209" t="s">
        <v>21</v>
      </c>
      <c r="F141" s="210" t="s">
        <v>1284</v>
      </c>
      <c r="G141" s="207"/>
      <c r="H141" s="211">
        <v>7</v>
      </c>
      <c r="I141" s="212"/>
      <c r="J141" s="207"/>
      <c r="K141" s="207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156</v>
      </c>
      <c r="AU141" s="217" t="s">
        <v>86</v>
      </c>
      <c r="AV141" s="11" t="s">
        <v>86</v>
      </c>
      <c r="AW141" s="11" t="s">
        <v>39</v>
      </c>
      <c r="AX141" s="11" t="s">
        <v>84</v>
      </c>
      <c r="AY141" s="217" t="s">
        <v>145</v>
      </c>
    </row>
    <row r="142" spans="2:65" s="1" customFormat="1" ht="22.5" customHeight="1">
      <c r="B142" s="38"/>
      <c r="C142" s="191" t="s">
        <v>245</v>
      </c>
      <c r="D142" s="191" t="s">
        <v>147</v>
      </c>
      <c r="E142" s="192" t="s">
        <v>1285</v>
      </c>
      <c r="F142" s="193" t="s">
        <v>1286</v>
      </c>
      <c r="G142" s="194" t="s">
        <v>175</v>
      </c>
      <c r="H142" s="195">
        <v>78</v>
      </c>
      <c r="I142" s="196"/>
      <c r="J142" s="197">
        <f>ROUND(I142*H142,2)</f>
        <v>0</v>
      </c>
      <c r="K142" s="193" t="s">
        <v>151</v>
      </c>
      <c r="L142" s="58"/>
      <c r="M142" s="198" t="s">
        <v>21</v>
      </c>
      <c r="N142" s="199" t="s">
        <v>47</v>
      </c>
      <c r="O142" s="39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1" t="s">
        <v>152</v>
      </c>
      <c r="AT142" s="21" t="s">
        <v>147</v>
      </c>
      <c r="AU142" s="21" t="s">
        <v>86</v>
      </c>
      <c r="AY142" s="21" t="s">
        <v>145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1" t="s">
        <v>84</v>
      </c>
      <c r="BK142" s="202">
        <f>ROUND(I142*H142,2)</f>
        <v>0</v>
      </c>
      <c r="BL142" s="21" t="s">
        <v>152</v>
      </c>
      <c r="BM142" s="21" t="s">
        <v>1287</v>
      </c>
    </row>
    <row r="143" spans="2:65" s="1" customFormat="1" ht="24">
      <c r="B143" s="38"/>
      <c r="C143" s="60"/>
      <c r="D143" s="203" t="s">
        <v>154</v>
      </c>
      <c r="E143" s="60"/>
      <c r="F143" s="204" t="s">
        <v>1288</v>
      </c>
      <c r="G143" s="60"/>
      <c r="H143" s="60"/>
      <c r="I143" s="161"/>
      <c r="J143" s="60"/>
      <c r="K143" s="60"/>
      <c r="L143" s="58"/>
      <c r="M143" s="205"/>
      <c r="N143" s="39"/>
      <c r="O143" s="39"/>
      <c r="P143" s="39"/>
      <c r="Q143" s="39"/>
      <c r="R143" s="39"/>
      <c r="S143" s="39"/>
      <c r="T143" s="75"/>
      <c r="AT143" s="21" t="s">
        <v>154</v>
      </c>
      <c r="AU143" s="21" t="s">
        <v>86</v>
      </c>
    </row>
    <row r="144" spans="2:65" s="11" customFormat="1">
      <c r="B144" s="206"/>
      <c r="C144" s="207"/>
      <c r="D144" s="208" t="s">
        <v>156</v>
      </c>
      <c r="E144" s="209" t="s">
        <v>21</v>
      </c>
      <c r="F144" s="210" t="s">
        <v>1289</v>
      </c>
      <c r="G144" s="207"/>
      <c r="H144" s="211">
        <v>78</v>
      </c>
      <c r="I144" s="212"/>
      <c r="J144" s="207"/>
      <c r="K144" s="207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156</v>
      </c>
      <c r="AU144" s="217" t="s">
        <v>86</v>
      </c>
      <c r="AV144" s="11" t="s">
        <v>86</v>
      </c>
      <c r="AW144" s="11" t="s">
        <v>39</v>
      </c>
      <c r="AX144" s="11" t="s">
        <v>84</v>
      </c>
      <c r="AY144" s="217" t="s">
        <v>145</v>
      </c>
    </row>
    <row r="145" spans="2:65" s="1" customFormat="1" ht="22.5" customHeight="1">
      <c r="B145" s="38"/>
      <c r="C145" s="191" t="s">
        <v>250</v>
      </c>
      <c r="D145" s="191" t="s">
        <v>147</v>
      </c>
      <c r="E145" s="192" t="s">
        <v>1290</v>
      </c>
      <c r="F145" s="193" t="s">
        <v>1291</v>
      </c>
      <c r="G145" s="194" t="s">
        <v>188</v>
      </c>
      <c r="H145" s="195">
        <v>5.8650000000000002</v>
      </c>
      <c r="I145" s="196"/>
      <c r="J145" s="197">
        <f>ROUND(I145*H145,2)</f>
        <v>0</v>
      </c>
      <c r="K145" s="193" t="s">
        <v>151</v>
      </c>
      <c r="L145" s="58"/>
      <c r="M145" s="198" t="s">
        <v>21</v>
      </c>
      <c r="N145" s="199" t="s">
        <v>47</v>
      </c>
      <c r="O145" s="39"/>
      <c r="P145" s="200">
        <f>O145*H145</f>
        <v>0</v>
      </c>
      <c r="Q145" s="200">
        <v>1.9144000000000001</v>
      </c>
      <c r="R145" s="200">
        <f>Q145*H145</f>
        <v>11.227956000000001</v>
      </c>
      <c r="S145" s="200">
        <v>0</v>
      </c>
      <c r="T145" s="201">
        <f>S145*H145</f>
        <v>0</v>
      </c>
      <c r="AR145" s="21" t="s">
        <v>152</v>
      </c>
      <c r="AT145" s="21" t="s">
        <v>147</v>
      </c>
      <c r="AU145" s="21" t="s">
        <v>86</v>
      </c>
      <c r="AY145" s="21" t="s">
        <v>145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1" t="s">
        <v>84</v>
      </c>
      <c r="BK145" s="202">
        <f>ROUND(I145*H145,2)</f>
        <v>0</v>
      </c>
      <c r="BL145" s="21" t="s">
        <v>152</v>
      </c>
      <c r="BM145" s="21" t="s">
        <v>1292</v>
      </c>
    </row>
    <row r="146" spans="2:65" s="1" customFormat="1" ht="24">
      <c r="B146" s="38"/>
      <c r="C146" s="60"/>
      <c r="D146" s="203" t="s">
        <v>154</v>
      </c>
      <c r="E146" s="60"/>
      <c r="F146" s="204" t="s">
        <v>1293</v>
      </c>
      <c r="G146" s="60"/>
      <c r="H146" s="60"/>
      <c r="I146" s="161"/>
      <c r="J146" s="60"/>
      <c r="K146" s="60"/>
      <c r="L146" s="58"/>
      <c r="M146" s="205"/>
      <c r="N146" s="39"/>
      <c r="O146" s="39"/>
      <c r="P146" s="39"/>
      <c r="Q146" s="39"/>
      <c r="R146" s="39"/>
      <c r="S146" s="39"/>
      <c r="T146" s="75"/>
      <c r="AT146" s="21" t="s">
        <v>154</v>
      </c>
      <c r="AU146" s="21" t="s">
        <v>86</v>
      </c>
    </row>
    <row r="147" spans="2:65" s="11" customFormat="1">
      <c r="B147" s="206"/>
      <c r="C147" s="207"/>
      <c r="D147" s="203" t="s">
        <v>156</v>
      </c>
      <c r="E147" s="218" t="s">
        <v>21</v>
      </c>
      <c r="F147" s="219" t="s">
        <v>1294</v>
      </c>
      <c r="G147" s="207"/>
      <c r="H147" s="220">
        <v>5.8650000000000002</v>
      </c>
      <c r="I147" s="212"/>
      <c r="J147" s="207"/>
      <c r="K147" s="207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156</v>
      </c>
      <c r="AU147" s="217" t="s">
        <v>86</v>
      </c>
      <c r="AV147" s="11" t="s">
        <v>86</v>
      </c>
      <c r="AW147" s="11" t="s">
        <v>39</v>
      </c>
      <c r="AX147" s="11" t="s">
        <v>84</v>
      </c>
      <c r="AY147" s="217" t="s">
        <v>145</v>
      </c>
    </row>
    <row r="148" spans="2:65" s="10" customFormat="1" ht="29.85" customHeight="1">
      <c r="B148" s="174"/>
      <c r="C148" s="175"/>
      <c r="D148" s="188" t="s">
        <v>75</v>
      </c>
      <c r="E148" s="189" t="s">
        <v>179</v>
      </c>
      <c r="F148" s="189" t="s">
        <v>595</v>
      </c>
      <c r="G148" s="175"/>
      <c r="H148" s="175"/>
      <c r="I148" s="178"/>
      <c r="J148" s="190">
        <f>BK148</f>
        <v>0</v>
      </c>
      <c r="K148" s="175"/>
      <c r="L148" s="180"/>
      <c r="M148" s="181"/>
      <c r="N148" s="182"/>
      <c r="O148" s="182"/>
      <c r="P148" s="183">
        <f>SUM(P149:P154)</f>
        <v>0</v>
      </c>
      <c r="Q148" s="182"/>
      <c r="R148" s="183">
        <f>SUM(R149:R154)</f>
        <v>3.1855878</v>
      </c>
      <c r="S148" s="182"/>
      <c r="T148" s="184">
        <f>SUM(T149:T154)</f>
        <v>0</v>
      </c>
      <c r="AR148" s="185" t="s">
        <v>84</v>
      </c>
      <c r="AT148" s="186" t="s">
        <v>75</v>
      </c>
      <c r="AU148" s="186" t="s">
        <v>84</v>
      </c>
      <c r="AY148" s="185" t="s">
        <v>145</v>
      </c>
      <c r="BK148" s="187">
        <f>SUM(BK149:BK154)</f>
        <v>0</v>
      </c>
    </row>
    <row r="149" spans="2:65" s="1" customFormat="1" ht="22.5" customHeight="1">
      <c r="B149" s="38"/>
      <c r="C149" s="191" t="s">
        <v>256</v>
      </c>
      <c r="D149" s="191" t="s">
        <v>147</v>
      </c>
      <c r="E149" s="192" t="s">
        <v>1295</v>
      </c>
      <c r="F149" s="193" t="s">
        <v>1296</v>
      </c>
      <c r="G149" s="194" t="s">
        <v>168</v>
      </c>
      <c r="H149" s="195">
        <v>136.93799999999999</v>
      </c>
      <c r="I149" s="196"/>
      <c r="J149" s="197">
        <f>ROUND(I149*H149,2)</f>
        <v>0</v>
      </c>
      <c r="K149" s="193" t="s">
        <v>151</v>
      </c>
      <c r="L149" s="58"/>
      <c r="M149" s="198" t="s">
        <v>21</v>
      </c>
      <c r="N149" s="199" t="s">
        <v>47</v>
      </c>
      <c r="O149" s="39"/>
      <c r="P149" s="200">
        <f>O149*H149</f>
        <v>0</v>
      </c>
      <c r="Q149" s="200">
        <v>1.7100000000000001E-2</v>
      </c>
      <c r="R149" s="200">
        <f>Q149*H149</f>
        <v>2.3416397999999998</v>
      </c>
      <c r="S149" s="200">
        <v>0</v>
      </c>
      <c r="T149" s="201">
        <f>S149*H149</f>
        <v>0</v>
      </c>
      <c r="AR149" s="21" t="s">
        <v>152</v>
      </c>
      <c r="AT149" s="21" t="s">
        <v>147</v>
      </c>
      <c r="AU149" s="21" t="s">
        <v>86</v>
      </c>
      <c r="AY149" s="21" t="s">
        <v>145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1" t="s">
        <v>84</v>
      </c>
      <c r="BK149" s="202">
        <f>ROUND(I149*H149,2)</f>
        <v>0</v>
      </c>
      <c r="BL149" s="21" t="s">
        <v>152</v>
      </c>
      <c r="BM149" s="21" t="s">
        <v>1297</v>
      </c>
    </row>
    <row r="150" spans="2:65" s="1" customFormat="1" ht="24">
      <c r="B150" s="38"/>
      <c r="C150" s="60"/>
      <c r="D150" s="203" t="s">
        <v>154</v>
      </c>
      <c r="E150" s="60"/>
      <c r="F150" s="204" t="s">
        <v>1298</v>
      </c>
      <c r="G150" s="60"/>
      <c r="H150" s="60"/>
      <c r="I150" s="161"/>
      <c r="J150" s="60"/>
      <c r="K150" s="60"/>
      <c r="L150" s="58"/>
      <c r="M150" s="205"/>
      <c r="N150" s="39"/>
      <c r="O150" s="39"/>
      <c r="P150" s="39"/>
      <c r="Q150" s="39"/>
      <c r="R150" s="39"/>
      <c r="S150" s="39"/>
      <c r="T150" s="75"/>
      <c r="AT150" s="21" t="s">
        <v>154</v>
      </c>
      <c r="AU150" s="21" t="s">
        <v>86</v>
      </c>
    </row>
    <row r="151" spans="2:65" s="11" customFormat="1">
      <c r="B151" s="206"/>
      <c r="C151" s="207"/>
      <c r="D151" s="208" t="s">
        <v>156</v>
      </c>
      <c r="E151" s="209" t="s">
        <v>21</v>
      </c>
      <c r="F151" s="210" t="s">
        <v>1299</v>
      </c>
      <c r="G151" s="207"/>
      <c r="H151" s="211">
        <v>136.93799999999999</v>
      </c>
      <c r="I151" s="212"/>
      <c r="J151" s="207"/>
      <c r="K151" s="207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156</v>
      </c>
      <c r="AU151" s="217" t="s">
        <v>86</v>
      </c>
      <c r="AV151" s="11" t="s">
        <v>86</v>
      </c>
      <c r="AW151" s="11" t="s">
        <v>39</v>
      </c>
      <c r="AX151" s="11" t="s">
        <v>84</v>
      </c>
      <c r="AY151" s="217" t="s">
        <v>145</v>
      </c>
    </row>
    <row r="152" spans="2:65" s="1" customFormat="1" ht="22.5" customHeight="1">
      <c r="B152" s="38"/>
      <c r="C152" s="191" t="s">
        <v>9</v>
      </c>
      <c r="D152" s="191" t="s">
        <v>147</v>
      </c>
      <c r="E152" s="192" t="s">
        <v>1300</v>
      </c>
      <c r="F152" s="193" t="s">
        <v>1301</v>
      </c>
      <c r="G152" s="194" t="s">
        <v>168</v>
      </c>
      <c r="H152" s="195">
        <v>49.643999999999998</v>
      </c>
      <c r="I152" s="196"/>
      <c r="J152" s="197">
        <f>ROUND(I152*H152,2)</f>
        <v>0</v>
      </c>
      <c r="K152" s="193" t="s">
        <v>151</v>
      </c>
      <c r="L152" s="58"/>
      <c r="M152" s="198" t="s">
        <v>21</v>
      </c>
      <c r="N152" s="199" t="s">
        <v>47</v>
      </c>
      <c r="O152" s="39"/>
      <c r="P152" s="200">
        <f>O152*H152</f>
        <v>0</v>
      </c>
      <c r="Q152" s="200">
        <v>1.7000000000000001E-2</v>
      </c>
      <c r="R152" s="200">
        <f>Q152*H152</f>
        <v>0.84394800000000003</v>
      </c>
      <c r="S152" s="200">
        <v>0</v>
      </c>
      <c r="T152" s="201">
        <f>S152*H152</f>
        <v>0</v>
      </c>
      <c r="AR152" s="21" t="s">
        <v>152</v>
      </c>
      <c r="AT152" s="21" t="s">
        <v>147</v>
      </c>
      <c r="AU152" s="21" t="s">
        <v>86</v>
      </c>
      <c r="AY152" s="21" t="s">
        <v>145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21" t="s">
        <v>84</v>
      </c>
      <c r="BK152" s="202">
        <f>ROUND(I152*H152,2)</f>
        <v>0</v>
      </c>
      <c r="BL152" s="21" t="s">
        <v>152</v>
      </c>
      <c r="BM152" s="21" t="s">
        <v>1302</v>
      </c>
    </row>
    <row r="153" spans="2:65" s="1" customFormat="1" ht="24">
      <c r="B153" s="38"/>
      <c r="C153" s="60"/>
      <c r="D153" s="203" t="s">
        <v>154</v>
      </c>
      <c r="E153" s="60"/>
      <c r="F153" s="204" t="s">
        <v>1303</v>
      </c>
      <c r="G153" s="60"/>
      <c r="H153" s="60"/>
      <c r="I153" s="161"/>
      <c r="J153" s="60"/>
      <c r="K153" s="60"/>
      <c r="L153" s="58"/>
      <c r="M153" s="205"/>
      <c r="N153" s="39"/>
      <c r="O153" s="39"/>
      <c r="P153" s="39"/>
      <c r="Q153" s="39"/>
      <c r="R153" s="39"/>
      <c r="S153" s="39"/>
      <c r="T153" s="75"/>
      <c r="AT153" s="21" t="s">
        <v>154</v>
      </c>
      <c r="AU153" s="21" t="s">
        <v>86</v>
      </c>
    </row>
    <row r="154" spans="2:65" s="11" customFormat="1">
      <c r="B154" s="206"/>
      <c r="C154" s="207"/>
      <c r="D154" s="203" t="s">
        <v>156</v>
      </c>
      <c r="E154" s="218" t="s">
        <v>21</v>
      </c>
      <c r="F154" s="219" t="s">
        <v>1304</v>
      </c>
      <c r="G154" s="207"/>
      <c r="H154" s="220">
        <v>49.643999999999998</v>
      </c>
      <c r="I154" s="212"/>
      <c r="J154" s="207"/>
      <c r="K154" s="207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156</v>
      </c>
      <c r="AU154" s="217" t="s">
        <v>86</v>
      </c>
      <c r="AV154" s="11" t="s">
        <v>86</v>
      </c>
      <c r="AW154" s="11" t="s">
        <v>39</v>
      </c>
      <c r="AX154" s="11" t="s">
        <v>84</v>
      </c>
      <c r="AY154" s="217" t="s">
        <v>145</v>
      </c>
    </row>
    <row r="155" spans="2:65" s="10" customFormat="1" ht="29.85" customHeight="1">
      <c r="B155" s="174"/>
      <c r="C155" s="175"/>
      <c r="D155" s="188" t="s">
        <v>75</v>
      </c>
      <c r="E155" s="189" t="s">
        <v>198</v>
      </c>
      <c r="F155" s="189" t="s">
        <v>239</v>
      </c>
      <c r="G155" s="175"/>
      <c r="H155" s="175"/>
      <c r="I155" s="178"/>
      <c r="J155" s="190">
        <f>BK155</f>
        <v>0</v>
      </c>
      <c r="K155" s="175"/>
      <c r="L155" s="180"/>
      <c r="M155" s="181"/>
      <c r="N155" s="182"/>
      <c r="O155" s="182"/>
      <c r="P155" s="183">
        <f>SUM(P156:P164)</f>
        <v>0</v>
      </c>
      <c r="Q155" s="182"/>
      <c r="R155" s="183">
        <f>SUM(R156:R164)</f>
        <v>4.2120000000000005E-2</v>
      </c>
      <c r="S155" s="182"/>
      <c r="T155" s="184">
        <f>SUM(T156:T164)</f>
        <v>85.3125</v>
      </c>
      <c r="AR155" s="185" t="s">
        <v>84</v>
      </c>
      <c r="AT155" s="186" t="s">
        <v>75</v>
      </c>
      <c r="AU155" s="186" t="s">
        <v>84</v>
      </c>
      <c r="AY155" s="185" t="s">
        <v>145</v>
      </c>
      <c r="BK155" s="187">
        <f>SUM(BK156:BK164)</f>
        <v>0</v>
      </c>
    </row>
    <row r="156" spans="2:65" s="1" customFormat="1" ht="22.5" customHeight="1">
      <c r="B156" s="38"/>
      <c r="C156" s="191" t="s">
        <v>268</v>
      </c>
      <c r="D156" s="191" t="s">
        <v>147</v>
      </c>
      <c r="E156" s="192" t="s">
        <v>707</v>
      </c>
      <c r="F156" s="193" t="s">
        <v>708</v>
      </c>
      <c r="G156" s="194" t="s">
        <v>168</v>
      </c>
      <c r="H156" s="195">
        <v>117</v>
      </c>
      <c r="I156" s="196"/>
      <c r="J156" s="197">
        <f>ROUND(I156*H156,2)</f>
        <v>0</v>
      </c>
      <c r="K156" s="193" t="s">
        <v>151</v>
      </c>
      <c r="L156" s="58"/>
      <c r="M156" s="198" t="s">
        <v>21</v>
      </c>
      <c r="N156" s="199" t="s">
        <v>47</v>
      </c>
      <c r="O156" s="39"/>
      <c r="P156" s="200">
        <f>O156*H156</f>
        <v>0</v>
      </c>
      <c r="Q156" s="200">
        <v>3.6000000000000002E-4</v>
      </c>
      <c r="R156" s="200">
        <f>Q156*H156</f>
        <v>4.2120000000000005E-2</v>
      </c>
      <c r="S156" s="200">
        <v>0</v>
      </c>
      <c r="T156" s="201">
        <f>S156*H156</f>
        <v>0</v>
      </c>
      <c r="AR156" s="21" t="s">
        <v>152</v>
      </c>
      <c r="AT156" s="21" t="s">
        <v>147</v>
      </c>
      <c r="AU156" s="21" t="s">
        <v>86</v>
      </c>
      <c r="AY156" s="21" t="s">
        <v>145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21" t="s">
        <v>84</v>
      </c>
      <c r="BK156" s="202">
        <f>ROUND(I156*H156,2)</f>
        <v>0</v>
      </c>
      <c r="BL156" s="21" t="s">
        <v>152</v>
      </c>
      <c r="BM156" s="21" t="s">
        <v>1305</v>
      </c>
    </row>
    <row r="157" spans="2:65" s="1" customFormat="1">
      <c r="B157" s="38"/>
      <c r="C157" s="60"/>
      <c r="D157" s="203" t="s">
        <v>154</v>
      </c>
      <c r="E157" s="60"/>
      <c r="F157" s="204" t="s">
        <v>710</v>
      </c>
      <c r="G157" s="60"/>
      <c r="H157" s="60"/>
      <c r="I157" s="161"/>
      <c r="J157" s="60"/>
      <c r="K157" s="60"/>
      <c r="L157" s="58"/>
      <c r="M157" s="205"/>
      <c r="N157" s="39"/>
      <c r="O157" s="39"/>
      <c r="P157" s="39"/>
      <c r="Q157" s="39"/>
      <c r="R157" s="39"/>
      <c r="S157" s="39"/>
      <c r="T157" s="75"/>
      <c r="AT157" s="21" t="s">
        <v>154</v>
      </c>
      <c r="AU157" s="21" t="s">
        <v>86</v>
      </c>
    </row>
    <row r="158" spans="2:65" s="11" customFormat="1">
      <c r="B158" s="206"/>
      <c r="C158" s="207"/>
      <c r="D158" s="208" t="s">
        <v>156</v>
      </c>
      <c r="E158" s="209" t="s">
        <v>21</v>
      </c>
      <c r="F158" s="210" t="s">
        <v>1306</v>
      </c>
      <c r="G158" s="207"/>
      <c r="H158" s="211">
        <v>117</v>
      </c>
      <c r="I158" s="212"/>
      <c r="J158" s="207"/>
      <c r="K158" s="207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156</v>
      </c>
      <c r="AU158" s="217" t="s">
        <v>86</v>
      </c>
      <c r="AV158" s="11" t="s">
        <v>86</v>
      </c>
      <c r="AW158" s="11" t="s">
        <v>39</v>
      </c>
      <c r="AX158" s="11" t="s">
        <v>84</v>
      </c>
      <c r="AY158" s="217" t="s">
        <v>145</v>
      </c>
    </row>
    <row r="159" spans="2:65" s="1" customFormat="1" ht="22.5" customHeight="1">
      <c r="B159" s="38"/>
      <c r="C159" s="191" t="s">
        <v>274</v>
      </c>
      <c r="D159" s="191" t="s">
        <v>147</v>
      </c>
      <c r="E159" s="192" t="s">
        <v>1307</v>
      </c>
      <c r="F159" s="193" t="s">
        <v>1308</v>
      </c>
      <c r="G159" s="194" t="s">
        <v>188</v>
      </c>
      <c r="H159" s="195">
        <v>34.125</v>
      </c>
      <c r="I159" s="196"/>
      <c r="J159" s="197">
        <f>ROUND(I159*H159,2)</f>
        <v>0</v>
      </c>
      <c r="K159" s="193" t="s">
        <v>151</v>
      </c>
      <c r="L159" s="58"/>
      <c r="M159" s="198" t="s">
        <v>21</v>
      </c>
      <c r="N159" s="199" t="s">
        <v>47</v>
      </c>
      <c r="O159" s="39"/>
      <c r="P159" s="200">
        <f>O159*H159</f>
        <v>0</v>
      </c>
      <c r="Q159" s="200">
        <v>0</v>
      </c>
      <c r="R159" s="200">
        <f>Q159*H159</f>
        <v>0</v>
      </c>
      <c r="S159" s="200">
        <v>2.5</v>
      </c>
      <c r="T159" s="201">
        <f>S159*H159</f>
        <v>85.3125</v>
      </c>
      <c r="AR159" s="21" t="s">
        <v>152</v>
      </c>
      <c r="AT159" s="21" t="s">
        <v>147</v>
      </c>
      <c r="AU159" s="21" t="s">
        <v>86</v>
      </c>
      <c r="AY159" s="21" t="s">
        <v>145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21" t="s">
        <v>84</v>
      </c>
      <c r="BK159" s="202">
        <f>ROUND(I159*H159,2)</f>
        <v>0</v>
      </c>
      <c r="BL159" s="21" t="s">
        <v>152</v>
      </c>
      <c r="BM159" s="21" t="s">
        <v>1309</v>
      </c>
    </row>
    <row r="160" spans="2:65" s="1" customFormat="1">
      <c r="B160" s="38"/>
      <c r="C160" s="60"/>
      <c r="D160" s="203" t="s">
        <v>154</v>
      </c>
      <c r="E160" s="60"/>
      <c r="F160" s="204" t="s">
        <v>1310</v>
      </c>
      <c r="G160" s="60"/>
      <c r="H160" s="60"/>
      <c r="I160" s="161"/>
      <c r="J160" s="60"/>
      <c r="K160" s="60"/>
      <c r="L160" s="58"/>
      <c r="M160" s="205"/>
      <c r="N160" s="39"/>
      <c r="O160" s="39"/>
      <c r="P160" s="39"/>
      <c r="Q160" s="39"/>
      <c r="R160" s="39"/>
      <c r="S160" s="39"/>
      <c r="T160" s="75"/>
      <c r="AT160" s="21" t="s">
        <v>154</v>
      </c>
      <c r="AU160" s="21" t="s">
        <v>86</v>
      </c>
    </row>
    <row r="161" spans="2:65" s="11" customFormat="1">
      <c r="B161" s="206"/>
      <c r="C161" s="207"/>
      <c r="D161" s="208" t="s">
        <v>156</v>
      </c>
      <c r="E161" s="209" t="s">
        <v>21</v>
      </c>
      <c r="F161" s="210" t="s">
        <v>1311</v>
      </c>
      <c r="G161" s="207"/>
      <c r="H161" s="211">
        <v>34.125</v>
      </c>
      <c r="I161" s="212"/>
      <c r="J161" s="207"/>
      <c r="K161" s="207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156</v>
      </c>
      <c r="AU161" s="217" t="s">
        <v>86</v>
      </c>
      <c r="AV161" s="11" t="s">
        <v>86</v>
      </c>
      <c r="AW161" s="11" t="s">
        <v>39</v>
      </c>
      <c r="AX161" s="11" t="s">
        <v>84</v>
      </c>
      <c r="AY161" s="217" t="s">
        <v>145</v>
      </c>
    </row>
    <row r="162" spans="2:65" s="1" customFormat="1" ht="22.5" customHeight="1">
      <c r="B162" s="38"/>
      <c r="C162" s="191" t="s">
        <v>280</v>
      </c>
      <c r="D162" s="191" t="s">
        <v>147</v>
      </c>
      <c r="E162" s="192" t="s">
        <v>1312</v>
      </c>
      <c r="F162" s="193" t="s">
        <v>1313</v>
      </c>
      <c r="G162" s="194" t="s">
        <v>188</v>
      </c>
      <c r="H162" s="195">
        <v>34.125</v>
      </c>
      <c r="I162" s="196"/>
      <c r="J162" s="197">
        <f>ROUND(I162*H162,2)</f>
        <v>0</v>
      </c>
      <c r="K162" s="193" t="s">
        <v>151</v>
      </c>
      <c r="L162" s="58"/>
      <c r="M162" s="198" t="s">
        <v>21</v>
      </c>
      <c r="N162" s="199" t="s">
        <v>47</v>
      </c>
      <c r="O162" s="39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AR162" s="21" t="s">
        <v>152</v>
      </c>
      <c r="AT162" s="21" t="s">
        <v>147</v>
      </c>
      <c r="AU162" s="21" t="s">
        <v>86</v>
      </c>
      <c r="AY162" s="21" t="s">
        <v>145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21" t="s">
        <v>84</v>
      </c>
      <c r="BK162" s="202">
        <f>ROUND(I162*H162,2)</f>
        <v>0</v>
      </c>
      <c r="BL162" s="21" t="s">
        <v>152</v>
      </c>
      <c r="BM162" s="21" t="s">
        <v>1314</v>
      </c>
    </row>
    <row r="163" spans="2:65" s="1" customFormat="1">
      <c r="B163" s="38"/>
      <c r="C163" s="60"/>
      <c r="D163" s="203" t="s">
        <v>154</v>
      </c>
      <c r="E163" s="60"/>
      <c r="F163" s="204" t="s">
        <v>1315</v>
      </c>
      <c r="G163" s="60"/>
      <c r="H163" s="60"/>
      <c r="I163" s="161"/>
      <c r="J163" s="60"/>
      <c r="K163" s="60"/>
      <c r="L163" s="58"/>
      <c r="M163" s="205"/>
      <c r="N163" s="39"/>
      <c r="O163" s="39"/>
      <c r="P163" s="39"/>
      <c r="Q163" s="39"/>
      <c r="R163" s="39"/>
      <c r="S163" s="39"/>
      <c r="T163" s="75"/>
      <c r="AT163" s="21" t="s">
        <v>154</v>
      </c>
      <c r="AU163" s="21" t="s">
        <v>86</v>
      </c>
    </row>
    <row r="164" spans="2:65" s="11" customFormat="1">
      <c r="B164" s="206"/>
      <c r="C164" s="207"/>
      <c r="D164" s="203" t="s">
        <v>156</v>
      </c>
      <c r="E164" s="218" t="s">
        <v>21</v>
      </c>
      <c r="F164" s="219" t="s">
        <v>1311</v>
      </c>
      <c r="G164" s="207"/>
      <c r="H164" s="220">
        <v>34.125</v>
      </c>
      <c r="I164" s="212"/>
      <c r="J164" s="207"/>
      <c r="K164" s="207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156</v>
      </c>
      <c r="AU164" s="217" t="s">
        <v>86</v>
      </c>
      <c r="AV164" s="11" t="s">
        <v>86</v>
      </c>
      <c r="AW164" s="11" t="s">
        <v>39</v>
      </c>
      <c r="AX164" s="11" t="s">
        <v>84</v>
      </c>
      <c r="AY164" s="217" t="s">
        <v>145</v>
      </c>
    </row>
    <row r="165" spans="2:65" s="10" customFormat="1" ht="29.85" customHeight="1">
      <c r="B165" s="174"/>
      <c r="C165" s="175"/>
      <c r="D165" s="188" t="s">
        <v>75</v>
      </c>
      <c r="E165" s="189" t="s">
        <v>266</v>
      </c>
      <c r="F165" s="189" t="s">
        <v>267</v>
      </c>
      <c r="G165" s="175"/>
      <c r="H165" s="175"/>
      <c r="I165" s="178"/>
      <c r="J165" s="190">
        <f>BK165</f>
        <v>0</v>
      </c>
      <c r="K165" s="175"/>
      <c r="L165" s="180"/>
      <c r="M165" s="181"/>
      <c r="N165" s="182"/>
      <c r="O165" s="182"/>
      <c r="P165" s="183">
        <f>SUM(P166:P168)</f>
        <v>0</v>
      </c>
      <c r="Q165" s="182"/>
      <c r="R165" s="183">
        <f>SUM(R166:R168)</f>
        <v>0</v>
      </c>
      <c r="S165" s="182"/>
      <c r="T165" s="184">
        <f>SUM(T166:T168)</f>
        <v>0</v>
      </c>
      <c r="AR165" s="185" t="s">
        <v>84</v>
      </c>
      <c r="AT165" s="186" t="s">
        <v>75</v>
      </c>
      <c r="AU165" s="186" t="s">
        <v>84</v>
      </c>
      <c r="AY165" s="185" t="s">
        <v>145</v>
      </c>
      <c r="BK165" s="187">
        <f>SUM(BK166:BK168)</f>
        <v>0</v>
      </c>
    </row>
    <row r="166" spans="2:65" s="1" customFormat="1" ht="22.5" customHeight="1">
      <c r="B166" s="38"/>
      <c r="C166" s="191" t="s">
        <v>286</v>
      </c>
      <c r="D166" s="191" t="s">
        <v>147</v>
      </c>
      <c r="E166" s="192" t="s">
        <v>1316</v>
      </c>
      <c r="F166" s="193" t="s">
        <v>1317</v>
      </c>
      <c r="G166" s="194" t="s">
        <v>271</v>
      </c>
      <c r="H166" s="195">
        <v>8.5310000000000006</v>
      </c>
      <c r="I166" s="196"/>
      <c r="J166" s="197">
        <f>ROUND(I166*H166,2)</f>
        <v>0</v>
      </c>
      <c r="K166" s="193" t="s">
        <v>151</v>
      </c>
      <c r="L166" s="58"/>
      <c r="M166" s="198" t="s">
        <v>21</v>
      </c>
      <c r="N166" s="199" t="s">
        <v>47</v>
      </c>
      <c r="O166" s="39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AR166" s="21" t="s">
        <v>152</v>
      </c>
      <c r="AT166" s="21" t="s">
        <v>147</v>
      </c>
      <c r="AU166" s="21" t="s">
        <v>86</v>
      </c>
      <c r="AY166" s="21" t="s">
        <v>145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21" t="s">
        <v>84</v>
      </c>
      <c r="BK166" s="202">
        <f>ROUND(I166*H166,2)</f>
        <v>0</v>
      </c>
      <c r="BL166" s="21" t="s">
        <v>152</v>
      </c>
      <c r="BM166" s="21" t="s">
        <v>1318</v>
      </c>
    </row>
    <row r="167" spans="2:65" s="1" customFormat="1">
      <c r="B167" s="38"/>
      <c r="C167" s="60"/>
      <c r="D167" s="203" t="s">
        <v>154</v>
      </c>
      <c r="E167" s="60"/>
      <c r="F167" s="204" t="s">
        <v>1319</v>
      </c>
      <c r="G167" s="60"/>
      <c r="H167" s="60"/>
      <c r="I167" s="161"/>
      <c r="J167" s="60"/>
      <c r="K167" s="60"/>
      <c r="L167" s="58"/>
      <c r="M167" s="205"/>
      <c r="N167" s="39"/>
      <c r="O167" s="39"/>
      <c r="P167" s="39"/>
      <c r="Q167" s="39"/>
      <c r="R167" s="39"/>
      <c r="S167" s="39"/>
      <c r="T167" s="75"/>
      <c r="AT167" s="21" t="s">
        <v>154</v>
      </c>
      <c r="AU167" s="21" t="s">
        <v>86</v>
      </c>
    </row>
    <row r="168" spans="2:65" s="11" customFormat="1">
      <c r="B168" s="206"/>
      <c r="C168" s="207"/>
      <c r="D168" s="203" t="s">
        <v>156</v>
      </c>
      <c r="E168" s="218" t="s">
        <v>21</v>
      </c>
      <c r="F168" s="219" t="s">
        <v>1320</v>
      </c>
      <c r="G168" s="207"/>
      <c r="H168" s="220">
        <v>8.5310000000000006</v>
      </c>
      <c r="I168" s="212"/>
      <c r="J168" s="207"/>
      <c r="K168" s="207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156</v>
      </c>
      <c r="AU168" s="217" t="s">
        <v>86</v>
      </c>
      <c r="AV168" s="11" t="s">
        <v>86</v>
      </c>
      <c r="AW168" s="11" t="s">
        <v>39</v>
      </c>
      <c r="AX168" s="11" t="s">
        <v>84</v>
      </c>
      <c r="AY168" s="217" t="s">
        <v>145</v>
      </c>
    </row>
    <row r="169" spans="2:65" s="10" customFormat="1" ht="29.85" customHeight="1">
      <c r="B169" s="174"/>
      <c r="C169" s="175"/>
      <c r="D169" s="188" t="s">
        <v>75</v>
      </c>
      <c r="E169" s="189" t="s">
        <v>311</v>
      </c>
      <c r="F169" s="189" t="s">
        <v>312</v>
      </c>
      <c r="G169" s="175"/>
      <c r="H169" s="175"/>
      <c r="I169" s="178"/>
      <c r="J169" s="190">
        <f>BK169</f>
        <v>0</v>
      </c>
      <c r="K169" s="175"/>
      <c r="L169" s="180"/>
      <c r="M169" s="181"/>
      <c r="N169" s="182"/>
      <c r="O169" s="182"/>
      <c r="P169" s="183">
        <f>SUM(P170:P173)</f>
        <v>0</v>
      </c>
      <c r="Q169" s="182"/>
      <c r="R169" s="183">
        <f>SUM(R170:R173)</f>
        <v>0</v>
      </c>
      <c r="S169" s="182"/>
      <c r="T169" s="184">
        <f>SUM(T170:T173)</f>
        <v>0</v>
      </c>
      <c r="AR169" s="185" t="s">
        <v>84</v>
      </c>
      <c r="AT169" s="186" t="s">
        <v>75</v>
      </c>
      <c r="AU169" s="186" t="s">
        <v>84</v>
      </c>
      <c r="AY169" s="185" t="s">
        <v>145</v>
      </c>
      <c r="BK169" s="187">
        <f>SUM(BK170:BK173)</f>
        <v>0</v>
      </c>
    </row>
    <row r="170" spans="2:65" s="1" customFormat="1" ht="22.5" customHeight="1">
      <c r="B170" s="38"/>
      <c r="C170" s="191" t="s">
        <v>293</v>
      </c>
      <c r="D170" s="191" t="s">
        <v>147</v>
      </c>
      <c r="E170" s="192" t="s">
        <v>1321</v>
      </c>
      <c r="F170" s="193" t="s">
        <v>1322</v>
      </c>
      <c r="G170" s="194" t="s">
        <v>271</v>
      </c>
      <c r="H170" s="195">
        <v>155.74600000000001</v>
      </c>
      <c r="I170" s="196"/>
      <c r="J170" s="197">
        <f>ROUND(I170*H170,2)</f>
        <v>0</v>
      </c>
      <c r="K170" s="193" t="s">
        <v>151</v>
      </c>
      <c r="L170" s="58"/>
      <c r="M170" s="198" t="s">
        <v>21</v>
      </c>
      <c r="N170" s="199" t="s">
        <v>47</v>
      </c>
      <c r="O170" s="39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AR170" s="21" t="s">
        <v>152</v>
      </c>
      <c r="AT170" s="21" t="s">
        <v>147</v>
      </c>
      <c r="AU170" s="21" t="s">
        <v>86</v>
      </c>
      <c r="AY170" s="21" t="s">
        <v>145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21" t="s">
        <v>84</v>
      </c>
      <c r="BK170" s="202">
        <f>ROUND(I170*H170,2)</f>
        <v>0</v>
      </c>
      <c r="BL170" s="21" t="s">
        <v>152</v>
      </c>
      <c r="BM170" s="21" t="s">
        <v>1323</v>
      </c>
    </row>
    <row r="171" spans="2:65" s="1" customFormat="1" ht="36">
      <c r="B171" s="38"/>
      <c r="C171" s="60"/>
      <c r="D171" s="208" t="s">
        <v>154</v>
      </c>
      <c r="E171" s="60"/>
      <c r="F171" s="221" t="s">
        <v>1324</v>
      </c>
      <c r="G171" s="60"/>
      <c r="H171" s="60"/>
      <c r="I171" s="161"/>
      <c r="J171" s="60"/>
      <c r="K171" s="60"/>
      <c r="L171" s="58"/>
      <c r="M171" s="205"/>
      <c r="N171" s="39"/>
      <c r="O171" s="39"/>
      <c r="P171" s="39"/>
      <c r="Q171" s="39"/>
      <c r="R171" s="39"/>
      <c r="S171" s="39"/>
      <c r="T171" s="75"/>
      <c r="AT171" s="21" t="s">
        <v>154</v>
      </c>
      <c r="AU171" s="21" t="s">
        <v>86</v>
      </c>
    </row>
    <row r="172" spans="2:65" s="1" customFormat="1" ht="22.5" customHeight="1">
      <c r="B172" s="38"/>
      <c r="C172" s="191" t="s">
        <v>299</v>
      </c>
      <c r="D172" s="191" t="s">
        <v>147</v>
      </c>
      <c r="E172" s="192" t="s">
        <v>1325</v>
      </c>
      <c r="F172" s="193" t="s">
        <v>1326</v>
      </c>
      <c r="G172" s="194" t="s">
        <v>271</v>
      </c>
      <c r="H172" s="195">
        <v>155.74600000000001</v>
      </c>
      <c r="I172" s="196"/>
      <c r="J172" s="197">
        <f>ROUND(I172*H172,2)</f>
        <v>0</v>
      </c>
      <c r="K172" s="193" t="s">
        <v>151</v>
      </c>
      <c r="L172" s="58"/>
      <c r="M172" s="198" t="s">
        <v>21</v>
      </c>
      <c r="N172" s="199" t="s">
        <v>47</v>
      </c>
      <c r="O172" s="39"/>
      <c r="P172" s="200">
        <f>O172*H172</f>
        <v>0</v>
      </c>
      <c r="Q172" s="200">
        <v>0</v>
      </c>
      <c r="R172" s="200">
        <f>Q172*H172</f>
        <v>0</v>
      </c>
      <c r="S172" s="200">
        <v>0</v>
      </c>
      <c r="T172" s="201">
        <f>S172*H172</f>
        <v>0</v>
      </c>
      <c r="AR172" s="21" t="s">
        <v>152</v>
      </c>
      <c r="AT172" s="21" t="s">
        <v>147</v>
      </c>
      <c r="AU172" s="21" t="s">
        <v>86</v>
      </c>
      <c r="AY172" s="21" t="s">
        <v>145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21" t="s">
        <v>84</v>
      </c>
      <c r="BK172" s="202">
        <f>ROUND(I172*H172,2)</f>
        <v>0</v>
      </c>
      <c r="BL172" s="21" t="s">
        <v>152</v>
      </c>
      <c r="BM172" s="21" t="s">
        <v>1327</v>
      </c>
    </row>
    <row r="173" spans="2:65" s="1" customFormat="1" ht="36">
      <c r="B173" s="38"/>
      <c r="C173" s="60"/>
      <c r="D173" s="203" t="s">
        <v>154</v>
      </c>
      <c r="E173" s="60"/>
      <c r="F173" s="204" t="s">
        <v>1328</v>
      </c>
      <c r="G173" s="60"/>
      <c r="H173" s="60"/>
      <c r="I173" s="161"/>
      <c r="J173" s="60"/>
      <c r="K173" s="60"/>
      <c r="L173" s="58"/>
      <c r="M173" s="205"/>
      <c r="N173" s="39"/>
      <c r="O173" s="39"/>
      <c r="P173" s="39"/>
      <c r="Q173" s="39"/>
      <c r="R173" s="39"/>
      <c r="S173" s="39"/>
      <c r="T173" s="75"/>
      <c r="AT173" s="21" t="s">
        <v>154</v>
      </c>
      <c r="AU173" s="21" t="s">
        <v>86</v>
      </c>
    </row>
    <row r="174" spans="2:65" s="10" customFormat="1" ht="37.35" customHeight="1">
      <c r="B174" s="174"/>
      <c r="C174" s="175"/>
      <c r="D174" s="176" t="s">
        <v>75</v>
      </c>
      <c r="E174" s="177" t="s">
        <v>728</v>
      </c>
      <c r="F174" s="177" t="s">
        <v>729</v>
      </c>
      <c r="G174" s="175"/>
      <c r="H174" s="175"/>
      <c r="I174" s="178"/>
      <c r="J174" s="179">
        <f>BK174</f>
        <v>0</v>
      </c>
      <c r="K174" s="175"/>
      <c r="L174" s="180"/>
      <c r="M174" s="181"/>
      <c r="N174" s="182"/>
      <c r="O174" s="182"/>
      <c r="P174" s="183">
        <f>P175</f>
        <v>0</v>
      </c>
      <c r="Q174" s="182"/>
      <c r="R174" s="183">
        <f>R175</f>
        <v>3.4709999999999998E-2</v>
      </c>
      <c r="S174" s="182"/>
      <c r="T174" s="184">
        <f>T175</f>
        <v>0</v>
      </c>
      <c r="AR174" s="185" t="s">
        <v>86</v>
      </c>
      <c r="AT174" s="186" t="s">
        <v>75</v>
      </c>
      <c r="AU174" s="186" t="s">
        <v>76</v>
      </c>
      <c r="AY174" s="185" t="s">
        <v>145</v>
      </c>
      <c r="BK174" s="187">
        <f>BK175</f>
        <v>0</v>
      </c>
    </row>
    <row r="175" spans="2:65" s="10" customFormat="1" ht="19.95" customHeight="1">
      <c r="B175" s="174"/>
      <c r="C175" s="175"/>
      <c r="D175" s="188" t="s">
        <v>75</v>
      </c>
      <c r="E175" s="189" t="s">
        <v>730</v>
      </c>
      <c r="F175" s="189" t="s">
        <v>731</v>
      </c>
      <c r="G175" s="175"/>
      <c r="H175" s="175"/>
      <c r="I175" s="178"/>
      <c r="J175" s="190">
        <f>BK175</f>
        <v>0</v>
      </c>
      <c r="K175" s="175"/>
      <c r="L175" s="180"/>
      <c r="M175" s="181"/>
      <c r="N175" s="182"/>
      <c r="O175" s="182"/>
      <c r="P175" s="183">
        <f>SUM(P176:P187)</f>
        <v>0</v>
      </c>
      <c r="Q175" s="182"/>
      <c r="R175" s="183">
        <f>SUM(R176:R187)</f>
        <v>3.4709999999999998E-2</v>
      </c>
      <c r="S175" s="182"/>
      <c r="T175" s="184">
        <f>SUM(T176:T187)</f>
        <v>0</v>
      </c>
      <c r="AR175" s="185" t="s">
        <v>86</v>
      </c>
      <c r="AT175" s="186" t="s">
        <v>75</v>
      </c>
      <c r="AU175" s="186" t="s">
        <v>84</v>
      </c>
      <c r="AY175" s="185" t="s">
        <v>145</v>
      </c>
      <c r="BK175" s="187">
        <f>SUM(BK176:BK187)</f>
        <v>0</v>
      </c>
    </row>
    <row r="176" spans="2:65" s="1" customFormat="1" ht="22.5" customHeight="1">
      <c r="B176" s="38"/>
      <c r="C176" s="191" t="s">
        <v>305</v>
      </c>
      <c r="D176" s="191" t="s">
        <v>147</v>
      </c>
      <c r="E176" s="192" t="s">
        <v>733</v>
      </c>
      <c r="F176" s="193" t="s">
        <v>734</v>
      </c>
      <c r="G176" s="194" t="s">
        <v>168</v>
      </c>
      <c r="H176" s="195">
        <v>39</v>
      </c>
      <c r="I176" s="196"/>
      <c r="J176" s="197">
        <f>ROUND(I176*H176,2)</f>
        <v>0</v>
      </c>
      <c r="K176" s="193" t="s">
        <v>151</v>
      </c>
      <c r="L176" s="58"/>
      <c r="M176" s="198" t="s">
        <v>21</v>
      </c>
      <c r="N176" s="199" t="s">
        <v>47</v>
      </c>
      <c r="O176" s="39"/>
      <c r="P176" s="200">
        <f>O176*H176</f>
        <v>0</v>
      </c>
      <c r="Q176" s="200">
        <v>7.9000000000000001E-4</v>
      </c>
      <c r="R176" s="200">
        <f>Q176*H176</f>
        <v>3.0810000000000001E-2</v>
      </c>
      <c r="S176" s="200">
        <v>0</v>
      </c>
      <c r="T176" s="201">
        <f>S176*H176</f>
        <v>0</v>
      </c>
      <c r="AR176" s="21" t="s">
        <v>233</v>
      </c>
      <c r="AT176" s="21" t="s">
        <v>147</v>
      </c>
      <c r="AU176" s="21" t="s">
        <v>86</v>
      </c>
      <c r="AY176" s="21" t="s">
        <v>145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21" t="s">
        <v>84</v>
      </c>
      <c r="BK176" s="202">
        <f>ROUND(I176*H176,2)</f>
        <v>0</v>
      </c>
      <c r="BL176" s="21" t="s">
        <v>233</v>
      </c>
      <c r="BM176" s="21" t="s">
        <v>1329</v>
      </c>
    </row>
    <row r="177" spans="2:65" s="1" customFormat="1" ht="24">
      <c r="B177" s="38"/>
      <c r="C177" s="60"/>
      <c r="D177" s="203" t="s">
        <v>154</v>
      </c>
      <c r="E177" s="60"/>
      <c r="F177" s="204" t="s">
        <v>736</v>
      </c>
      <c r="G177" s="60"/>
      <c r="H177" s="60"/>
      <c r="I177" s="161"/>
      <c r="J177" s="60"/>
      <c r="K177" s="60"/>
      <c r="L177" s="58"/>
      <c r="M177" s="205"/>
      <c r="N177" s="39"/>
      <c r="O177" s="39"/>
      <c r="P177" s="39"/>
      <c r="Q177" s="39"/>
      <c r="R177" s="39"/>
      <c r="S177" s="39"/>
      <c r="T177" s="75"/>
      <c r="AT177" s="21" t="s">
        <v>154</v>
      </c>
      <c r="AU177" s="21" t="s">
        <v>86</v>
      </c>
    </row>
    <row r="178" spans="2:65" s="11" customFormat="1">
      <c r="B178" s="206"/>
      <c r="C178" s="207"/>
      <c r="D178" s="208" t="s">
        <v>156</v>
      </c>
      <c r="E178" s="209" t="s">
        <v>21</v>
      </c>
      <c r="F178" s="210" t="s">
        <v>1330</v>
      </c>
      <c r="G178" s="207"/>
      <c r="H178" s="211">
        <v>39</v>
      </c>
      <c r="I178" s="212"/>
      <c r="J178" s="207"/>
      <c r="K178" s="207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156</v>
      </c>
      <c r="AU178" s="217" t="s">
        <v>86</v>
      </c>
      <c r="AV178" s="11" t="s">
        <v>86</v>
      </c>
      <c r="AW178" s="11" t="s">
        <v>39</v>
      </c>
      <c r="AX178" s="11" t="s">
        <v>84</v>
      </c>
      <c r="AY178" s="217" t="s">
        <v>145</v>
      </c>
    </row>
    <row r="179" spans="2:65" s="1" customFormat="1" ht="22.5" customHeight="1">
      <c r="B179" s="38"/>
      <c r="C179" s="191" t="s">
        <v>313</v>
      </c>
      <c r="D179" s="191" t="s">
        <v>147</v>
      </c>
      <c r="E179" s="192" t="s">
        <v>739</v>
      </c>
      <c r="F179" s="193" t="s">
        <v>1331</v>
      </c>
      <c r="G179" s="194" t="s">
        <v>175</v>
      </c>
      <c r="H179" s="195">
        <v>39</v>
      </c>
      <c r="I179" s="196"/>
      <c r="J179" s="197">
        <f>ROUND(I179*H179,2)</f>
        <v>0</v>
      </c>
      <c r="K179" s="193" t="s">
        <v>151</v>
      </c>
      <c r="L179" s="58"/>
      <c r="M179" s="198" t="s">
        <v>21</v>
      </c>
      <c r="N179" s="199" t="s">
        <v>47</v>
      </c>
      <c r="O179" s="39"/>
      <c r="P179" s="200">
        <f>O179*H179</f>
        <v>0</v>
      </c>
      <c r="Q179" s="200">
        <v>1E-4</v>
      </c>
      <c r="R179" s="200">
        <f>Q179*H179</f>
        <v>3.9000000000000003E-3</v>
      </c>
      <c r="S179" s="200">
        <v>0</v>
      </c>
      <c r="T179" s="201">
        <f>S179*H179</f>
        <v>0</v>
      </c>
      <c r="AR179" s="21" t="s">
        <v>233</v>
      </c>
      <c r="AT179" s="21" t="s">
        <v>147</v>
      </c>
      <c r="AU179" s="21" t="s">
        <v>86</v>
      </c>
      <c r="AY179" s="21" t="s">
        <v>145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21" t="s">
        <v>84</v>
      </c>
      <c r="BK179" s="202">
        <f>ROUND(I179*H179,2)</f>
        <v>0</v>
      </c>
      <c r="BL179" s="21" t="s">
        <v>233</v>
      </c>
      <c r="BM179" s="21" t="s">
        <v>1332</v>
      </c>
    </row>
    <row r="180" spans="2:65" s="1" customFormat="1">
      <c r="B180" s="38"/>
      <c r="C180" s="60"/>
      <c r="D180" s="203" t="s">
        <v>154</v>
      </c>
      <c r="E180" s="60"/>
      <c r="F180" s="204" t="s">
        <v>1331</v>
      </c>
      <c r="G180" s="60"/>
      <c r="H180" s="60"/>
      <c r="I180" s="161"/>
      <c r="J180" s="60"/>
      <c r="K180" s="60"/>
      <c r="L180" s="58"/>
      <c r="M180" s="205"/>
      <c r="N180" s="39"/>
      <c r="O180" s="39"/>
      <c r="P180" s="39"/>
      <c r="Q180" s="39"/>
      <c r="R180" s="39"/>
      <c r="S180" s="39"/>
      <c r="T180" s="75"/>
      <c r="AT180" s="21" t="s">
        <v>154</v>
      </c>
      <c r="AU180" s="21" t="s">
        <v>86</v>
      </c>
    </row>
    <row r="181" spans="2:65" s="11" customFormat="1">
      <c r="B181" s="206"/>
      <c r="C181" s="207"/>
      <c r="D181" s="208" t="s">
        <v>156</v>
      </c>
      <c r="E181" s="209" t="s">
        <v>21</v>
      </c>
      <c r="F181" s="210" t="s">
        <v>579</v>
      </c>
      <c r="G181" s="207"/>
      <c r="H181" s="211">
        <v>39</v>
      </c>
      <c r="I181" s="212"/>
      <c r="J181" s="207"/>
      <c r="K181" s="207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156</v>
      </c>
      <c r="AU181" s="217" t="s">
        <v>86</v>
      </c>
      <c r="AV181" s="11" t="s">
        <v>86</v>
      </c>
      <c r="AW181" s="11" t="s">
        <v>39</v>
      </c>
      <c r="AX181" s="11" t="s">
        <v>84</v>
      </c>
      <c r="AY181" s="217" t="s">
        <v>145</v>
      </c>
    </row>
    <row r="182" spans="2:65" s="1" customFormat="1" ht="22.5" customHeight="1">
      <c r="B182" s="38"/>
      <c r="C182" s="191" t="s">
        <v>318</v>
      </c>
      <c r="D182" s="191" t="s">
        <v>147</v>
      </c>
      <c r="E182" s="192" t="s">
        <v>745</v>
      </c>
      <c r="F182" s="193" t="s">
        <v>746</v>
      </c>
      <c r="G182" s="194" t="s">
        <v>271</v>
      </c>
      <c r="H182" s="195">
        <v>3.5000000000000003E-2</v>
      </c>
      <c r="I182" s="196"/>
      <c r="J182" s="197">
        <f>ROUND(I182*H182,2)</f>
        <v>0</v>
      </c>
      <c r="K182" s="193" t="s">
        <v>151</v>
      </c>
      <c r="L182" s="58"/>
      <c r="M182" s="198" t="s">
        <v>21</v>
      </c>
      <c r="N182" s="199" t="s">
        <v>47</v>
      </c>
      <c r="O182" s="39"/>
      <c r="P182" s="200">
        <f>O182*H182</f>
        <v>0</v>
      </c>
      <c r="Q182" s="200">
        <v>0</v>
      </c>
      <c r="R182" s="200">
        <f>Q182*H182</f>
        <v>0</v>
      </c>
      <c r="S182" s="200">
        <v>0</v>
      </c>
      <c r="T182" s="201">
        <f>S182*H182</f>
        <v>0</v>
      </c>
      <c r="AR182" s="21" t="s">
        <v>233</v>
      </c>
      <c r="AT182" s="21" t="s">
        <v>147</v>
      </c>
      <c r="AU182" s="21" t="s">
        <v>86</v>
      </c>
      <c r="AY182" s="21" t="s">
        <v>145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21" t="s">
        <v>84</v>
      </c>
      <c r="BK182" s="202">
        <f>ROUND(I182*H182,2)</f>
        <v>0</v>
      </c>
      <c r="BL182" s="21" t="s">
        <v>233</v>
      </c>
      <c r="BM182" s="21" t="s">
        <v>1333</v>
      </c>
    </row>
    <row r="183" spans="2:65" s="1" customFormat="1" ht="24">
      <c r="B183" s="38"/>
      <c r="C183" s="60"/>
      <c r="D183" s="208" t="s">
        <v>154</v>
      </c>
      <c r="E183" s="60"/>
      <c r="F183" s="221" t="s">
        <v>748</v>
      </c>
      <c r="G183" s="60"/>
      <c r="H183" s="60"/>
      <c r="I183" s="161"/>
      <c r="J183" s="60"/>
      <c r="K183" s="60"/>
      <c r="L183" s="58"/>
      <c r="M183" s="205"/>
      <c r="N183" s="39"/>
      <c r="O183" s="39"/>
      <c r="P183" s="39"/>
      <c r="Q183" s="39"/>
      <c r="R183" s="39"/>
      <c r="S183" s="39"/>
      <c r="T183" s="75"/>
      <c r="AT183" s="21" t="s">
        <v>154</v>
      </c>
      <c r="AU183" s="21" t="s">
        <v>86</v>
      </c>
    </row>
    <row r="184" spans="2:65" s="1" customFormat="1" ht="22.5" customHeight="1">
      <c r="B184" s="38"/>
      <c r="C184" s="191" t="s">
        <v>327</v>
      </c>
      <c r="D184" s="191" t="s">
        <v>147</v>
      </c>
      <c r="E184" s="192" t="s">
        <v>750</v>
      </c>
      <c r="F184" s="193" t="s">
        <v>751</v>
      </c>
      <c r="G184" s="194" t="s">
        <v>271</v>
      </c>
      <c r="H184" s="195">
        <v>3.5000000000000003E-2</v>
      </c>
      <c r="I184" s="196"/>
      <c r="J184" s="197">
        <f>ROUND(I184*H184,2)</f>
        <v>0</v>
      </c>
      <c r="K184" s="193" t="s">
        <v>151</v>
      </c>
      <c r="L184" s="58"/>
      <c r="M184" s="198" t="s">
        <v>21</v>
      </c>
      <c r="N184" s="199" t="s">
        <v>47</v>
      </c>
      <c r="O184" s="39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AR184" s="21" t="s">
        <v>233</v>
      </c>
      <c r="AT184" s="21" t="s">
        <v>147</v>
      </c>
      <c r="AU184" s="21" t="s">
        <v>86</v>
      </c>
      <c r="AY184" s="21" t="s">
        <v>145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21" t="s">
        <v>84</v>
      </c>
      <c r="BK184" s="202">
        <f>ROUND(I184*H184,2)</f>
        <v>0</v>
      </c>
      <c r="BL184" s="21" t="s">
        <v>233</v>
      </c>
      <c r="BM184" s="21" t="s">
        <v>1334</v>
      </c>
    </row>
    <row r="185" spans="2:65" s="1" customFormat="1" ht="36">
      <c r="B185" s="38"/>
      <c r="C185" s="60"/>
      <c r="D185" s="208" t="s">
        <v>154</v>
      </c>
      <c r="E185" s="60"/>
      <c r="F185" s="221" t="s">
        <v>753</v>
      </c>
      <c r="G185" s="60"/>
      <c r="H185" s="60"/>
      <c r="I185" s="161"/>
      <c r="J185" s="60"/>
      <c r="K185" s="60"/>
      <c r="L185" s="58"/>
      <c r="M185" s="205"/>
      <c r="N185" s="39"/>
      <c r="O185" s="39"/>
      <c r="P185" s="39"/>
      <c r="Q185" s="39"/>
      <c r="R185" s="39"/>
      <c r="S185" s="39"/>
      <c r="T185" s="75"/>
      <c r="AT185" s="21" t="s">
        <v>154</v>
      </c>
      <c r="AU185" s="21" t="s">
        <v>86</v>
      </c>
    </row>
    <row r="186" spans="2:65" s="1" customFormat="1" ht="22.5" customHeight="1">
      <c r="B186" s="38"/>
      <c r="C186" s="191" t="s">
        <v>336</v>
      </c>
      <c r="D186" s="191" t="s">
        <v>147</v>
      </c>
      <c r="E186" s="192" t="s">
        <v>755</v>
      </c>
      <c r="F186" s="193" t="s">
        <v>756</v>
      </c>
      <c r="G186" s="194" t="s">
        <v>271</v>
      </c>
      <c r="H186" s="195">
        <v>3.5000000000000003E-2</v>
      </c>
      <c r="I186" s="196"/>
      <c r="J186" s="197">
        <f>ROUND(I186*H186,2)</f>
        <v>0</v>
      </c>
      <c r="K186" s="193" t="s">
        <v>151</v>
      </c>
      <c r="L186" s="58"/>
      <c r="M186" s="198" t="s">
        <v>21</v>
      </c>
      <c r="N186" s="199" t="s">
        <v>47</v>
      </c>
      <c r="O186" s="39"/>
      <c r="P186" s="200">
        <f>O186*H186</f>
        <v>0</v>
      </c>
      <c r="Q186" s="200">
        <v>0</v>
      </c>
      <c r="R186" s="200">
        <f>Q186*H186</f>
        <v>0</v>
      </c>
      <c r="S186" s="200">
        <v>0</v>
      </c>
      <c r="T186" s="201">
        <f>S186*H186</f>
        <v>0</v>
      </c>
      <c r="AR186" s="21" t="s">
        <v>233</v>
      </c>
      <c r="AT186" s="21" t="s">
        <v>147</v>
      </c>
      <c r="AU186" s="21" t="s">
        <v>86</v>
      </c>
      <c r="AY186" s="21" t="s">
        <v>145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21" t="s">
        <v>84</v>
      </c>
      <c r="BK186" s="202">
        <f>ROUND(I186*H186,2)</f>
        <v>0</v>
      </c>
      <c r="BL186" s="21" t="s">
        <v>233</v>
      </c>
      <c r="BM186" s="21" t="s">
        <v>1335</v>
      </c>
    </row>
    <row r="187" spans="2:65" s="1" customFormat="1" ht="36">
      <c r="B187" s="38"/>
      <c r="C187" s="60"/>
      <c r="D187" s="203" t="s">
        <v>154</v>
      </c>
      <c r="E187" s="60"/>
      <c r="F187" s="204" t="s">
        <v>758</v>
      </c>
      <c r="G187" s="60"/>
      <c r="H187" s="60"/>
      <c r="I187" s="161"/>
      <c r="J187" s="60"/>
      <c r="K187" s="60"/>
      <c r="L187" s="58"/>
      <c r="M187" s="235"/>
      <c r="N187" s="236"/>
      <c r="O187" s="236"/>
      <c r="P187" s="236"/>
      <c r="Q187" s="236"/>
      <c r="R187" s="236"/>
      <c r="S187" s="236"/>
      <c r="T187" s="237"/>
      <c r="AT187" s="21" t="s">
        <v>154</v>
      </c>
      <c r="AU187" s="21" t="s">
        <v>86</v>
      </c>
    </row>
    <row r="188" spans="2:65" s="1" customFormat="1" ht="6.9" customHeight="1">
      <c r="B188" s="53"/>
      <c r="C188" s="54"/>
      <c r="D188" s="54"/>
      <c r="E188" s="54"/>
      <c r="F188" s="54"/>
      <c r="G188" s="54"/>
      <c r="H188" s="54"/>
      <c r="I188" s="137"/>
      <c r="J188" s="54"/>
      <c r="K188" s="54"/>
      <c r="L188" s="58"/>
    </row>
  </sheetData>
  <sheetProtection password="CC35" sheet="1" objects="1" scenarios="1" formatCells="0" formatColumns="0" formatRows="0" sort="0" autoFilter="0"/>
  <autoFilter ref="C85:K187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103</v>
      </c>
      <c r="G1" s="357" t="s">
        <v>104</v>
      </c>
      <c r="H1" s="357"/>
      <c r="I1" s="112"/>
      <c r="J1" s="111" t="s">
        <v>105</v>
      </c>
      <c r="K1" s="110" t="s">
        <v>106</v>
      </c>
      <c r="L1" s="111" t="s">
        <v>107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21" t="s">
        <v>102</v>
      </c>
    </row>
    <row r="3" spans="1:70" ht="6.9" customHeight="1">
      <c r="B3" s="22"/>
      <c r="C3" s="23"/>
      <c r="D3" s="23"/>
      <c r="E3" s="23"/>
      <c r="F3" s="23"/>
      <c r="G3" s="23"/>
      <c r="H3" s="23"/>
      <c r="I3" s="114"/>
      <c r="J3" s="23"/>
      <c r="K3" s="24"/>
      <c r="AT3" s="21" t="s">
        <v>86</v>
      </c>
    </row>
    <row r="4" spans="1:70" ht="36.9" customHeight="1">
      <c r="B4" s="25"/>
      <c r="C4" s="26"/>
      <c r="D4" s="27" t="s">
        <v>113</v>
      </c>
      <c r="E4" s="26"/>
      <c r="F4" s="26"/>
      <c r="G4" s="26"/>
      <c r="H4" s="26"/>
      <c r="I4" s="115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15"/>
      <c r="J5" s="26"/>
      <c r="K5" s="28"/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5"/>
      <c r="J6" s="26"/>
      <c r="K6" s="28"/>
    </row>
    <row r="7" spans="1:70" ht="22.5" customHeight="1">
      <c r="B7" s="25"/>
      <c r="C7" s="26"/>
      <c r="D7" s="26"/>
      <c r="E7" s="358" t="str">
        <f>'Rekapitulace stavby'!K6</f>
        <v>Parkoviště a propojovací komunikace ulice Radniční a ulice Hranická v Odrách</v>
      </c>
      <c r="F7" s="359"/>
      <c r="G7" s="359"/>
      <c r="H7" s="359"/>
      <c r="I7" s="115"/>
      <c r="J7" s="26"/>
      <c r="K7" s="28"/>
    </row>
    <row r="8" spans="1:70" s="1" customFormat="1" ht="13.2">
      <c r="B8" s="38"/>
      <c r="C8" s="39"/>
      <c r="D8" s="34" t="s">
        <v>114</v>
      </c>
      <c r="E8" s="39"/>
      <c r="F8" s="39"/>
      <c r="G8" s="39"/>
      <c r="H8" s="39"/>
      <c r="I8" s="116"/>
      <c r="J8" s="39"/>
      <c r="K8" s="42"/>
    </row>
    <row r="9" spans="1:70" s="1" customFormat="1" ht="36.9" customHeight="1">
      <c r="B9" s="38"/>
      <c r="C9" s="39"/>
      <c r="D9" s="39"/>
      <c r="E9" s="360" t="s">
        <v>1336</v>
      </c>
      <c r="F9" s="361"/>
      <c r="G9" s="361"/>
      <c r="H9" s="361"/>
      <c r="I9" s="116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7" t="s">
        <v>22</v>
      </c>
      <c r="J11" s="32" t="s">
        <v>21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7" t="s">
        <v>25</v>
      </c>
      <c r="J12" s="118" t="str">
        <f>'Rekapitulace stavby'!AN8</f>
        <v>2. 10. 2018</v>
      </c>
      <c r="K12" s="42"/>
    </row>
    <row r="13" spans="1:70" s="1" customFormat="1" ht="10.95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7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7" t="s">
        <v>31</v>
      </c>
      <c r="J15" s="32" t="s">
        <v>32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" customHeight="1">
      <c r="B17" s="38"/>
      <c r="C17" s="39"/>
      <c r="D17" s="34" t="s">
        <v>33</v>
      </c>
      <c r="E17" s="39"/>
      <c r="F17" s="39"/>
      <c r="G17" s="39"/>
      <c r="H17" s="39"/>
      <c r="I17" s="117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7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" customHeight="1">
      <c r="B20" s="38"/>
      <c r="C20" s="39"/>
      <c r="D20" s="34" t="s">
        <v>35</v>
      </c>
      <c r="E20" s="39"/>
      <c r="F20" s="39"/>
      <c r="G20" s="39"/>
      <c r="H20" s="39"/>
      <c r="I20" s="117" t="s">
        <v>28</v>
      </c>
      <c r="J20" s="32" t="s">
        <v>36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17" t="s">
        <v>31</v>
      </c>
      <c r="J21" s="32" t="s">
        <v>38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" customHeight="1">
      <c r="B23" s="38"/>
      <c r="C23" s="39"/>
      <c r="D23" s="34" t="s">
        <v>40</v>
      </c>
      <c r="E23" s="39"/>
      <c r="F23" s="39"/>
      <c r="G23" s="39"/>
      <c r="H23" s="39"/>
      <c r="I23" s="116"/>
      <c r="J23" s="39"/>
      <c r="K23" s="42"/>
    </row>
    <row r="24" spans="2:11" s="6" customFormat="1" ht="22.5" customHeight="1">
      <c r="B24" s="119"/>
      <c r="C24" s="120"/>
      <c r="D24" s="120"/>
      <c r="E24" s="350" t="s">
        <v>21</v>
      </c>
      <c r="F24" s="350"/>
      <c r="G24" s="350"/>
      <c r="H24" s="350"/>
      <c r="I24" s="121"/>
      <c r="J24" s="120"/>
      <c r="K24" s="122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42</v>
      </c>
      <c r="E27" s="39"/>
      <c r="F27" s="39"/>
      <c r="G27" s="39"/>
      <c r="H27" s="39"/>
      <c r="I27" s="116"/>
      <c r="J27" s="126">
        <f>ROUND(J81,2)</f>
        <v>0</v>
      </c>
      <c r="K27" s="42"/>
    </row>
    <row r="28" spans="2:11" s="1" customFormat="1" ht="6.9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" customHeight="1">
      <c r="B29" s="38"/>
      <c r="C29" s="39"/>
      <c r="D29" s="39"/>
      <c r="E29" s="39"/>
      <c r="F29" s="43" t="s">
        <v>44</v>
      </c>
      <c r="G29" s="39"/>
      <c r="H29" s="39"/>
      <c r="I29" s="127" t="s">
        <v>43</v>
      </c>
      <c r="J29" s="43" t="s">
        <v>45</v>
      </c>
      <c r="K29" s="42"/>
    </row>
    <row r="30" spans="2:11" s="1" customFormat="1" ht="14.4" customHeight="1">
      <c r="B30" s="38"/>
      <c r="C30" s="39"/>
      <c r="D30" s="46" t="s">
        <v>46</v>
      </c>
      <c r="E30" s="46" t="s">
        <v>47</v>
      </c>
      <c r="F30" s="128">
        <f>ROUND(SUM(BE81:BE98), 2)</f>
        <v>0</v>
      </c>
      <c r="G30" s="39"/>
      <c r="H30" s="39"/>
      <c r="I30" s="129">
        <v>0.21</v>
      </c>
      <c r="J30" s="128">
        <f>ROUND(ROUND((SUM(BE81:BE98)),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48</v>
      </c>
      <c r="F31" s="128">
        <f>ROUND(SUM(BF81:BF98), 2)</f>
        <v>0</v>
      </c>
      <c r="G31" s="39"/>
      <c r="H31" s="39"/>
      <c r="I31" s="129">
        <v>0.15</v>
      </c>
      <c r="J31" s="128">
        <f>ROUND(ROUND((SUM(BF81:BF98)),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49</v>
      </c>
      <c r="F32" s="128">
        <f>ROUND(SUM(BG81:BG98),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" hidden="1" customHeight="1">
      <c r="B33" s="38"/>
      <c r="C33" s="39"/>
      <c r="D33" s="39"/>
      <c r="E33" s="46" t="s">
        <v>50</v>
      </c>
      <c r="F33" s="128">
        <f>ROUND(SUM(BH81:BH98),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" hidden="1" customHeight="1">
      <c r="B34" s="38"/>
      <c r="C34" s="39"/>
      <c r="D34" s="39"/>
      <c r="E34" s="46" t="s">
        <v>51</v>
      </c>
      <c r="F34" s="128">
        <f>ROUND(SUM(BI81:BI98),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52</v>
      </c>
      <c r="E36" s="76"/>
      <c r="F36" s="76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" customHeight="1">
      <c r="B42" s="38"/>
      <c r="C42" s="27" t="s">
        <v>116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22.5" customHeight="1">
      <c r="B45" s="38"/>
      <c r="C45" s="39"/>
      <c r="D45" s="39"/>
      <c r="E45" s="358" t="str">
        <f>E7</f>
        <v>Parkoviště a propojovací komunikace ulice Radniční a ulice Hranická v Odrách</v>
      </c>
      <c r="F45" s="359"/>
      <c r="G45" s="359"/>
      <c r="H45" s="359"/>
      <c r="I45" s="116"/>
      <c r="J45" s="39"/>
      <c r="K45" s="42"/>
    </row>
    <row r="46" spans="2:11" s="1" customFormat="1" ht="14.4" customHeight="1">
      <c r="B46" s="38"/>
      <c r="C46" s="34" t="s">
        <v>114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23.25" customHeight="1">
      <c r="B47" s="38"/>
      <c r="C47" s="39"/>
      <c r="D47" s="39"/>
      <c r="E47" s="360" t="str">
        <f>E9</f>
        <v>06 - VON</v>
      </c>
      <c r="F47" s="361"/>
      <c r="G47" s="361"/>
      <c r="H47" s="361"/>
      <c r="I47" s="116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Odry</v>
      </c>
      <c r="G49" s="39"/>
      <c r="H49" s="39"/>
      <c r="I49" s="117" t="s">
        <v>25</v>
      </c>
      <c r="J49" s="118" t="str">
        <f>IF(J12="","",J12)</f>
        <v>2. 10. 2018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7" t="s">
        <v>35</v>
      </c>
      <c r="J51" s="32" t="str">
        <f>E21</f>
        <v>Hydroelko, s.r.o.</v>
      </c>
      <c r="K51" s="42"/>
    </row>
    <row r="52" spans="2:47" s="1" customFormat="1" ht="14.4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16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117</v>
      </c>
      <c r="D54" s="130"/>
      <c r="E54" s="130"/>
      <c r="F54" s="130"/>
      <c r="G54" s="130"/>
      <c r="H54" s="130"/>
      <c r="I54" s="143"/>
      <c r="J54" s="144" t="s">
        <v>118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119</v>
      </c>
      <c r="D56" s="39"/>
      <c r="E56" s="39"/>
      <c r="F56" s="39"/>
      <c r="G56" s="39"/>
      <c r="H56" s="39"/>
      <c r="I56" s="116"/>
      <c r="J56" s="126">
        <f>J81</f>
        <v>0</v>
      </c>
      <c r="K56" s="42"/>
      <c r="AU56" s="21" t="s">
        <v>120</v>
      </c>
    </row>
    <row r="57" spans="2:47" s="7" customFormat="1" ht="24.9" customHeight="1">
      <c r="B57" s="147"/>
      <c r="C57" s="148"/>
      <c r="D57" s="149" t="s">
        <v>126</v>
      </c>
      <c r="E57" s="150"/>
      <c r="F57" s="150"/>
      <c r="G57" s="150"/>
      <c r="H57" s="150"/>
      <c r="I57" s="151"/>
      <c r="J57" s="152">
        <f>J82</f>
        <v>0</v>
      </c>
      <c r="K57" s="153"/>
    </row>
    <row r="58" spans="2:47" s="8" customFormat="1" ht="19.95" customHeight="1">
      <c r="B58" s="154"/>
      <c r="C58" s="155"/>
      <c r="D58" s="156" t="s">
        <v>127</v>
      </c>
      <c r="E58" s="157"/>
      <c r="F58" s="157"/>
      <c r="G58" s="157"/>
      <c r="H58" s="157"/>
      <c r="I58" s="158"/>
      <c r="J58" s="159">
        <f>J83</f>
        <v>0</v>
      </c>
      <c r="K58" s="160"/>
    </row>
    <row r="59" spans="2:47" s="8" customFormat="1" ht="19.95" customHeight="1">
      <c r="B59" s="154"/>
      <c r="C59" s="155"/>
      <c r="D59" s="156" t="s">
        <v>1337</v>
      </c>
      <c r="E59" s="157"/>
      <c r="F59" s="157"/>
      <c r="G59" s="157"/>
      <c r="H59" s="157"/>
      <c r="I59" s="158"/>
      <c r="J59" s="159">
        <f>J90</f>
        <v>0</v>
      </c>
      <c r="K59" s="160"/>
    </row>
    <row r="60" spans="2:47" s="8" customFormat="1" ht="19.95" customHeight="1">
      <c r="B60" s="154"/>
      <c r="C60" s="155"/>
      <c r="D60" s="156" t="s">
        <v>1338</v>
      </c>
      <c r="E60" s="157"/>
      <c r="F60" s="157"/>
      <c r="G60" s="157"/>
      <c r="H60" s="157"/>
      <c r="I60" s="158"/>
      <c r="J60" s="159">
        <f>J93</f>
        <v>0</v>
      </c>
      <c r="K60" s="160"/>
    </row>
    <row r="61" spans="2:47" s="8" customFormat="1" ht="19.95" customHeight="1">
      <c r="B61" s="154"/>
      <c r="C61" s="155"/>
      <c r="D61" s="156" t="s">
        <v>1339</v>
      </c>
      <c r="E61" s="157"/>
      <c r="F61" s="157"/>
      <c r="G61" s="157"/>
      <c r="H61" s="157"/>
      <c r="I61" s="158"/>
      <c r="J61" s="159">
        <f>J96</f>
        <v>0</v>
      </c>
      <c r="K61" s="160"/>
    </row>
    <row r="62" spans="2:47" s="1" customFormat="1" ht="21.75" customHeight="1">
      <c r="B62" s="38"/>
      <c r="C62" s="39"/>
      <c r="D62" s="39"/>
      <c r="E62" s="39"/>
      <c r="F62" s="39"/>
      <c r="G62" s="39"/>
      <c r="H62" s="39"/>
      <c r="I62" s="116"/>
      <c r="J62" s="39"/>
      <c r="K62" s="42"/>
    </row>
    <row r="63" spans="2:47" s="1" customFormat="1" ht="6.9" customHeight="1">
      <c r="B63" s="53"/>
      <c r="C63" s="54"/>
      <c r="D63" s="54"/>
      <c r="E63" s="54"/>
      <c r="F63" s="54"/>
      <c r="G63" s="54"/>
      <c r="H63" s="54"/>
      <c r="I63" s="137"/>
      <c r="J63" s="54"/>
      <c r="K63" s="55"/>
    </row>
    <row r="67" spans="2:20" s="1" customFormat="1" ht="6.9" customHeight="1">
      <c r="B67" s="56"/>
      <c r="C67" s="57"/>
      <c r="D67" s="57"/>
      <c r="E67" s="57"/>
      <c r="F67" s="57"/>
      <c r="G67" s="57"/>
      <c r="H67" s="57"/>
      <c r="I67" s="140"/>
      <c r="J67" s="57"/>
      <c r="K67" s="57"/>
      <c r="L67" s="58"/>
    </row>
    <row r="68" spans="2:20" s="1" customFormat="1" ht="36.9" customHeight="1">
      <c r="B68" s="38"/>
      <c r="C68" s="59" t="s">
        <v>129</v>
      </c>
      <c r="D68" s="60"/>
      <c r="E68" s="60"/>
      <c r="F68" s="60"/>
      <c r="G68" s="60"/>
      <c r="H68" s="60"/>
      <c r="I68" s="161"/>
      <c r="J68" s="60"/>
      <c r="K68" s="60"/>
      <c r="L68" s="58"/>
    </row>
    <row r="69" spans="2:20" s="1" customFormat="1" ht="6.9" customHeight="1">
      <c r="B69" s="38"/>
      <c r="C69" s="60"/>
      <c r="D69" s="60"/>
      <c r="E69" s="60"/>
      <c r="F69" s="60"/>
      <c r="G69" s="60"/>
      <c r="H69" s="60"/>
      <c r="I69" s="161"/>
      <c r="J69" s="60"/>
      <c r="K69" s="60"/>
      <c r="L69" s="58"/>
    </row>
    <row r="70" spans="2:20" s="1" customFormat="1" ht="14.4" customHeight="1">
      <c r="B70" s="38"/>
      <c r="C70" s="62" t="s">
        <v>18</v>
      </c>
      <c r="D70" s="60"/>
      <c r="E70" s="60"/>
      <c r="F70" s="60"/>
      <c r="G70" s="60"/>
      <c r="H70" s="60"/>
      <c r="I70" s="161"/>
      <c r="J70" s="60"/>
      <c r="K70" s="60"/>
      <c r="L70" s="58"/>
    </row>
    <row r="71" spans="2:20" s="1" customFormat="1" ht="22.5" customHeight="1">
      <c r="B71" s="38"/>
      <c r="C71" s="60"/>
      <c r="D71" s="60"/>
      <c r="E71" s="354" t="str">
        <f>E7</f>
        <v>Parkoviště a propojovací komunikace ulice Radniční a ulice Hranická v Odrách</v>
      </c>
      <c r="F71" s="355"/>
      <c r="G71" s="355"/>
      <c r="H71" s="355"/>
      <c r="I71" s="161"/>
      <c r="J71" s="60"/>
      <c r="K71" s="60"/>
      <c r="L71" s="58"/>
    </row>
    <row r="72" spans="2:20" s="1" customFormat="1" ht="14.4" customHeight="1">
      <c r="B72" s="38"/>
      <c r="C72" s="62" t="s">
        <v>114</v>
      </c>
      <c r="D72" s="60"/>
      <c r="E72" s="60"/>
      <c r="F72" s="60"/>
      <c r="G72" s="60"/>
      <c r="H72" s="60"/>
      <c r="I72" s="161"/>
      <c r="J72" s="60"/>
      <c r="K72" s="60"/>
      <c r="L72" s="58"/>
    </row>
    <row r="73" spans="2:20" s="1" customFormat="1" ht="23.25" customHeight="1">
      <c r="B73" s="38"/>
      <c r="C73" s="60"/>
      <c r="D73" s="60"/>
      <c r="E73" s="322" t="str">
        <f>E9</f>
        <v>06 - VON</v>
      </c>
      <c r="F73" s="356"/>
      <c r="G73" s="356"/>
      <c r="H73" s="356"/>
      <c r="I73" s="161"/>
      <c r="J73" s="60"/>
      <c r="K73" s="60"/>
      <c r="L73" s="58"/>
    </row>
    <row r="74" spans="2:20" s="1" customFormat="1" ht="6.9" customHeight="1">
      <c r="B74" s="38"/>
      <c r="C74" s="60"/>
      <c r="D74" s="60"/>
      <c r="E74" s="60"/>
      <c r="F74" s="60"/>
      <c r="G74" s="60"/>
      <c r="H74" s="60"/>
      <c r="I74" s="161"/>
      <c r="J74" s="60"/>
      <c r="K74" s="60"/>
      <c r="L74" s="58"/>
    </row>
    <row r="75" spans="2:20" s="1" customFormat="1" ht="18" customHeight="1">
      <c r="B75" s="38"/>
      <c r="C75" s="62" t="s">
        <v>23</v>
      </c>
      <c r="D75" s="60"/>
      <c r="E75" s="60"/>
      <c r="F75" s="162" t="str">
        <f>F12</f>
        <v>Odry</v>
      </c>
      <c r="G75" s="60"/>
      <c r="H75" s="60"/>
      <c r="I75" s="163" t="s">
        <v>25</v>
      </c>
      <c r="J75" s="70" t="str">
        <f>IF(J12="","",J12)</f>
        <v>2. 10. 2018</v>
      </c>
      <c r="K75" s="60"/>
      <c r="L75" s="58"/>
    </row>
    <row r="76" spans="2:20" s="1" customFormat="1" ht="6.9" customHeight="1">
      <c r="B76" s="38"/>
      <c r="C76" s="60"/>
      <c r="D76" s="60"/>
      <c r="E76" s="60"/>
      <c r="F76" s="60"/>
      <c r="G76" s="60"/>
      <c r="H76" s="60"/>
      <c r="I76" s="161"/>
      <c r="J76" s="60"/>
      <c r="K76" s="60"/>
      <c r="L76" s="58"/>
    </row>
    <row r="77" spans="2:20" s="1" customFormat="1" ht="13.2">
      <c r="B77" s="38"/>
      <c r="C77" s="62" t="s">
        <v>27</v>
      </c>
      <c r="D77" s="60"/>
      <c r="E77" s="60"/>
      <c r="F77" s="162" t="str">
        <f>E15</f>
        <v>Město Odry</v>
      </c>
      <c r="G77" s="60"/>
      <c r="H77" s="60"/>
      <c r="I77" s="163" t="s">
        <v>35</v>
      </c>
      <c r="J77" s="162" t="str">
        <f>E21</f>
        <v>Hydroelko, s.r.o.</v>
      </c>
      <c r="K77" s="60"/>
      <c r="L77" s="58"/>
    </row>
    <row r="78" spans="2:20" s="1" customFormat="1" ht="14.4" customHeight="1">
      <c r="B78" s="38"/>
      <c r="C78" s="62" t="s">
        <v>33</v>
      </c>
      <c r="D78" s="60"/>
      <c r="E78" s="60"/>
      <c r="F78" s="162" t="str">
        <f>IF(E18="","",E18)</f>
        <v/>
      </c>
      <c r="G78" s="60"/>
      <c r="H78" s="60"/>
      <c r="I78" s="161"/>
      <c r="J78" s="60"/>
      <c r="K78" s="60"/>
      <c r="L78" s="58"/>
    </row>
    <row r="79" spans="2:20" s="1" customFormat="1" ht="10.35" customHeight="1">
      <c r="B79" s="38"/>
      <c r="C79" s="60"/>
      <c r="D79" s="60"/>
      <c r="E79" s="60"/>
      <c r="F79" s="60"/>
      <c r="G79" s="60"/>
      <c r="H79" s="60"/>
      <c r="I79" s="161"/>
      <c r="J79" s="60"/>
      <c r="K79" s="60"/>
      <c r="L79" s="58"/>
    </row>
    <row r="80" spans="2:20" s="9" customFormat="1" ht="29.25" customHeight="1">
      <c r="B80" s="164"/>
      <c r="C80" s="165" t="s">
        <v>130</v>
      </c>
      <c r="D80" s="166" t="s">
        <v>61</v>
      </c>
      <c r="E80" s="166" t="s">
        <v>57</v>
      </c>
      <c r="F80" s="166" t="s">
        <v>131</v>
      </c>
      <c r="G80" s="166" t="s">
        <v>132</v>
      </c>
      <c r="H80" s="166" t="s">
        <v>133</v>
      </c>
      <c r="I80" s="167" t="s">
        <v>134</v>
      </c>
      <c r="J80" s="166" t="s">
        <v>118</v>
      </c>
      <c r="K80" s="168" t="s">
        <v>135</v>
      </c>
      <c r="L80" s="169"/>
      <c r="M80" s="78" t="s">
        <v>136</v>
      </c>
      <c r="N80" s="79" t="s">
        <v>46</v>
      </c>
      <c r="O80" s="79" t="s">
        <v>137</v>
      </c>
      <c r="P80" s="79" t="s">
        <v>138</v>
      </c>
      <c r="Q80" s="79" t="s">
        <v>139</v>
      </c>
      <c r="R80" s="79" t="s">
        <v>140</v>
      </c>
      <c r="S80" s="79" t="s">
        <v>141</v>
      </c>
      <c r="T80" s="80" t="s">
        <v>142</v>
      </c>
    </row>
    <row r="81" spans="2:65" s="1" customFormat="1" ht="29.25" customHeight="1">
      <c r="B81" s="38"/>
      <c r="C81" s="84" t="s">
        <v>119</v>
      </c>
      <c r="D81" s="60"/>
      <c r="E81" s="60"/>
      <c r="F81" s="60"/>
      <c r="G81" s="60"/>
      <c r="H81" s="60"/>
      <c r="I81" s="161"/>
      <c r="J81" s="170">
        <f>BK81</f>
        <v>0</v>
      </c>
      <c r="K81" s="60"/>
      <c r="L81" s="58"/>
      <c r="M81" s="81"/>
      <c r="N81" s="82"/>
      <c r="O81" s="82"/>
      <c r="P81" s="171">
        <f>P82</f>
        <v>0</v>
      </c>
      <c r="Q81" s="82"/>
      <c r="R81" s="171">
        <f>R82</f>
        <v>0</v>
      </c>
      <c r="S81" s="82"/>
      <c r="T81" s="172">
        <f>T82</f>
        <v>0</v>
      </c>
      <c r="AT81" s="21" t="s">
        <v>75</v>
      </c>
      <c r="AU81" s="21" t="s">
        <v>120</v>
      </c>
      <c r="BK81" s="173">
        <f>BK82</f>
        <v>0</v>
      </c>
    </row>
    <row r="82" spans="2:65" s="10" customFormat="1" ht="37.35" customHeight="1">
      <c r="B82" s="174"/>
      <c r="C82" s="175"/>
      <c r="D82" s="176" t="s">
        <v>75</v>
      </c>
      <c r="E82" s="177" t="s">
        <v>323</v>
      </c>
      <c r="F82" s="177" t="s">
        <v>324</v>
      </c>
      <c r="G82" s="175"/>
      <c r="H82" s="175"/>
      <c r="I82" s="178"/>
      <c r="J82" s="179">
        <f>BK82</f>
        <v>0</v>
      </c>
      <c r="K82" s="175"/>
      <c r="L82" s="180"/>
      <c r="M82" s="181"/>
      <c r="N82" s="182"/>
      <c r="O82" s="182"/>
      <c r="P82" s="183">
        <f>P83+P90+P93+P96</f>
        <v>0</v>
      </c>
      <c r="Q82" s="182"/>
      <c r="R82" s="183">
        <f>R83+R90+R93+R96</f>
        <v>0</v>
      </c>
      <c r="S82" s="182"/>
      <c r="T82" s="184">
        <f>T83+T90+T93+T96</f>
        <v>0</v>
      </c>
      <c r="AR82" s="185" t="s">
        <v>172</v>
      </c>
      <c r="AT82" s="186" t="s">
        <v>75</v>
      </c>
      <c r="AU82" s="186" t="s">
        <v>76</v>
      </c>
      <c r="AY82" s="185" t="s">
        <v>145</v>
      </c>
      <c r="BK82" s="187">
        <f>BK83+BK90+BK93+BK96</f>
        <v>0</v>
      </c>
    </row>
    <row r="83" spans="2:65" s="10" customFormat="1" ht="19.95" customHeight="1">
      <c r="B83" s="174"/>
      <c r="C83" s="175"/>
      <c r="D83" s="188" t="s">
        <v>75</v>
      </c>
      <c r="E83" s="189" t="s">
        <v>325</v>
      </c>
      <c r="F83" s="189" t="s">
        <v>326</v>
      </c>
      <c r="G83" s="175"/>
      <c r="H83" s="175"/>
      <c r="I83" s="178"/>
      <c r="J83" s="190">
        <f>BK83</f>
        <v>0</v>
      </c>
      <c r="K83" s="175"/>
      <c r="L83" s="180"/>
      <c r="M83" s="181"/>
      <c r="N83" s="182"/>
      <c r="O83" s="182"/>
      <c r="P83" s="183">
        <f>SUM(P84:P89)</f>
        <v>0</v>
      </c>
      <c r="Q83" s="182"/>
      <c r="R83" s="183">
        <f>SUM(R84:R89)</f>
        <v>0</v>
      </c>
      <c r="S83" s="182"/>
      <c r="T83" s="184">
        <f>SUM(T84:T89)</f>
        <v>0</v>
      </c>
      <c r="AR83" s="185" t="s">
        <v>172</v>
      </c>
      <c r="AT83" s="186" t="s">
        <v>75</v>
      </c>
      <c r="AU83" s="186" t="s">
        <v>84</v>
      </c>
      <c r="AY83" s="185" t="s">
        <v>145</v>
      </c>
      <c r="BK83" s="187">
        <f>SUM(BK84:BK89)</f>
        <v>0</v>
      </c>
    </row>
    <row r="84" spans="2:65" s="1" customFormat="1" ht="22.5" customHeight="1">
      <c r="B84" s="38"/>
      <c r="C84" s="191" t="s">
        <v>84</v>
      </c>
      <c r="D84" s="191" t="s">
        <v>147</v>
      </c>
      <c r="E84" s="192" t="s">
        <v>1340</v>
      </c>
      <c r="F84" s="193" t="s">
        <v>1341</v>
      </c>
      <c r="G84" s="194" t="s">
        <v>1342</v>
      </c>
      <c r="H84" s="195">
        <v>1</v>
      </c>
      <c r="I84" s="196"/>
      <c r="J84" s="197">
        <f>ROUND(I84*H84,2)</f>
        <v>0</v>
      </c>
      <c r="K84" s="193" t="s">
        <v>151</v>
      </c>
      <c r="L84" s="58"/>
      <c r="M84" s="198" t="s">
        <v>21</v>
      </c>
      <c r="N84" s="199" t="s">
        <v>47</v>
      </c>
      <c r="O84" s="39"/>
      <c r="P84" s="200">
        <f>O84*H84</f>
        <v>0</v>
      </c>
      <c r="Q84" s="200">
        <v>0</v>
      </c>
      <c r="R84" s="200">
        <f>Q84*H84</f>
        <v>0</v>
      </c>
      <c r="S84" s="200">
        <v>0</v>
      </c>
      <c r="T84" s="201">
        <f>S84*H84</f>
        <v>0</v>
      </c>
      <c r="AR84" s="21" t="s">
        <v>331</v>
      </c>
      <c r="AT84" s="21" t="s">
        <v>147</v>
      </c>
      <c r="AU84" s="21" t="s">
        <v>86</v>
      </c>
      <c r="AY84" s="21" t="s">
        <v>145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21" t="s">
        <v>84</v>
      </c>
      <c r="BK84" s="202">
        <f>ROUND(I84*H84,2)</f>
        <v>0</v>
      </c>
      <c r="BL84" s="21" t="s">
        <v>331</v>
      </c>
      <c r="BM84" s="21" t="s">
        <v>1343</v>
      </c>
    </row>
    <row r="85" spans="2:65" s="1" customFormat="1">
      <c r="B85" s="38"/>
      <c r="C85" s="60"/>
      <c r="D85" s="208" t="s">
        <v>154</v>
      </c>
      <c r="E85" s="60"/>
      <c r="F85" s="221" t="s">
        <v>1344</v>
      </c>
      <c r="G85" s="60"/>
      <c r="H85" s="60"/>
      <c r="I85" s="161"/>
      <c r="J85" s="60"/>
      <c r="K85" s="60"/>
      <c r="L85" s="58"/>
      <c r="M85" s="205"/>
      <c r="N85" s="39"/>
      <c r="O85" s="39"/>
      <c r="P85" s="39"/>
      <c r="Q85" s="39"/>
      <c r="R85" s="39"/>
      <c r="S85" s="39"/>
      <c r="T85" s="75"/>
      <c r="AT85" s="21" t="s">
        <v>154</v>
      </c>
      <c r="AU85" s="21" t="s">
        <v>86</v>
      </c>
    </row>
    <row r="86" spans="2:65" s="1" customFormat="1" ht="22.5" customHeight="1">
      <c r="B86" s="38"/>
      <c r="C86" s="191" t="s">
        <v>86</v>
      </c>
      <c r="D86" s="191" t="s">
        <v>147</v>
      </c>
      <c r="E86" s="192" t="s">
        <v>1345</v>
      </c>
      <c r="F86" s="193" t="s">
        <v>1346</v>
      </c>
      <c r="G86" s="194" t="s">
        <v>1342</v>
      </c>
      <c r="H86" s="195">
        <v>1</v>
      </c>
      <c r="I86" s="196"/>
      <c r="J86" s="197">
        <f>ROUND(I86*H86,2)</f>
        <v>0</v>
      </c>
      <c r="K86" s="193" t="s">
        <v>151</v>
      </c>
      <c r="L86" s="58"/>
      <c r="M86" s="198" t="s">
        <v>21</v>
      </c>
      <c r="N86" s="199" t="s">
        <v>47</v>
      </c>
      <c r="O86" s="39"/>
      <c r="P86" s="200">
        <f>O86*H86</f>
        <v>0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AR86" s="21" t="s">
        <v>331</v>
      </c>
      <c r="AT86" s="21" t="s">
        <v>147</v>
      </c>
      <c r="AU86" s="21" t="s">
        <v>86</v>
      </c>
      <c r="AY86" s="21" t="s">
        <v>145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21" t="s">
        <v>84</v>
      </c>
      <c r="BK86" s="202">
        <f>ROUND(I86*H86,2)</f>
        <v>0</v>
      </c>
      <c r="BL86" s="21" t="s">
        <v>331</v>
      </c>
      <c r="BM86" s="21" t="s">
        <v>1347</v>
      </c>
    </row>
    <row r="87" spans="2:65" s="1" customFormat="1">
      <c r="B87" s="38"/>
      <c r="C87" s="60"/>
      <c r="D87" s="208" t="s">
        <v>154</v>
      </c>
      <c r="E87" s="60"/>
      <c r="F87" s="221" t="s">
        <v>1348</v>
      </c>
      <c r="G87" s="60"/>
      <c r="H87" s="60"/>
      <c r="I87" s="161"/>
      <c r="J87" s="60"/>
      <c r="K87" s="60"/>
      <c r="L87" s="58"/>
      <c r="M87" s="205"/>
      <c r="N87" s="39"/>
      <c r="O87" s="39"/>
      <c r="P87" s="39"/>
      <c r="Q87" s="39"/>
      <c r="R87" s="39"/>
      <c r="S87" s="39"/>
      <c r="T87" s="75"/>
      <c r="AT87" s="21" t="s">
        <v>154</v>
      </c>
      <c r="AU87" s="21" t="s">
        <v>86</v>
      </c>
    </row>
    <row r="88" spans="2:65" s="1" customFormat="1" ht="22.5" customHeight="1">
      <c r="B88" s="38"/>
      <c r="C88" s="191" t="s">
        <v>161</v>
      </c>
      <c r="D88" s="191" t="s">
        <v>147</v>
      </c>
      <c r="E88" s="192" t="s">
        <v>1349</v>
      </c>
      <c r="F88" s="193" t="s">
        <v>1350</v>
      </c>
      <c r="G88" s="194" t="s">
        <v>1342</v>
      </c>
      <c r="H88" s="195">
        <v>1</v>
      </c>
      <c r="I88" s="196"/>
      <c r="J88" s="197">
        <f>ROUND(I88*H88,2)</f>
        <v>0</v>
      </c>
      <c r="K88" s="193" t="s">
        <v>151</v>
      </c>
      <c r="L88" s="58"/>
      <c r="M88" s="198" t="s">
        <v>21</v>
      </c>
      <c r="N88" s="199" t="s">
        <v>47</v>
      </c>
      <c r="O88" s="39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AR88" s="21" t="s">
        <v>331</v>
      </c>
      <c r="AT88" s="21" t="s">
        <v>147</v>
      </c>
      <c r="AU88" s="21" t="s">
        <v>86</v>
      </c>
      <c r="AY88" s="21" t="s">
        <v>145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21" t="s">
        <v>84</v>
      </c>
      <c r="BK88" s="202">
        <f>ROUND(I88*H88,2)</f>
        <v>0</v>
      </c>
      <c r="BL88" s="21" t="s">
        <v>331</v>
      </c>
      <c r="BM88" s="21" t="s">
        <v>1351</v>
      </c>
    </row>
    <row r="89" spans="2:65" s="1" customFormat="1" ht="24">
      <c r="B89" s="38"/>
      <c r="C89" s="60"/>
      <c r="D89" s="203" t="s">
        <v>154</v>
      </c>
      <c r="E89" s="60"/>
      <c r="F89" s="204" t="s">
        <v>1352</v>
      </c>
      <c r="G89" s="60"/>
      <c r="H89" s="60"/>
      <c r="I89" s="161"/>
      <c r="J89" s="60"/>
      <c r="K89" s="60"/>
      <c r="L89" s="58"/>
      <c r="M89" s="205"/>
      <c r="N89" s="39"/>
      <c r="O89" s="39"/>
      <c r="P89" s="39"/>
      <c r="Q89" s="39"/>
      <c r="R89" s="39"/>
      <c r="S89" s="39"/>
      <c r="T89" s="75"/>
      <c r="AT89" s="21" t="s">
        <v>154</v>
      </c>
      <c r="AU89" s="21" t="s">
        <v>86</v>
      </c>
    </row>
    <row r="90" spans="2:65" s="10" customFormat="1" ht="29.85" customHeight="1">
      <c r="B90" s="174"/>
      <c r="C90" s="175"/>
      <c r="D90" s="188" t="s">
        <v>75</v>
      </c>
      <c r="E90" s="189" t="s">
        <v>1353</v>
      </c>
      <c r="F90" s="189" t="s">
        <v>1354</v>
      </c>
      <c r="G90" s="175"/>
      <c r="H90" s="175"/>
      <c r="I90" s="178"/>
      <c r="J90" s="190">
        <f>BK90</f>
        <v>0</v>
      </c>
      <c r="K90" s="175"/>
      <c r="L90" s="180"/>
      <c r="M90" s="181"/>
      <c r="N90" s="182"/>
      <c r="O90" s="182"/>
      <c r="P90" s="183">
        <f>SUM(P91:P92)</f>
        <v>0</v>
      </c>
      <c r="Q90" s="182"/>
      <c r="R90" s="183">
        <f>SUM(R91:R92)</f>
        <v>0</v>
      </c>
      <c r="S90" s="182"/>
      <c r="T90" s="184">
        <f>SUM(T91:T92)</f>
        <v>0</v>
      </c>
      <c r="AR90" s="185" t="s">
        <v>172</v>
      </c>
      <c r="AT90" s="186" t="s">
        <v>75</v>
      </c>
      <c r="AU90" s="186" t="s">
        <v>84</v>
      </c>
      <c r="AY90" s="185" t="s">
        <v>145</v>
      </c>
      <c r="BK90" s="187">
        <f>SUM(BK91:BK92)</f>
        <v>0</v>
      </c>
    </row>
    <row r="91" spans="2:65" s="1" customFormat="1" ht="22.5" customHeight="1">
      <c r="B91" s="38"/>
      <c r="C91" s="191" t="s">
        <v>152</v>
      </c>
      <c r="D91" s="191" t="s">
        <v>147</v>
      </c>
      <c r="E91" s="192" t="s">
        <v>1355</v>
      </c>
      <c r="F91" s="193" t="s">
        <v>1354</v>
      </c>
      <c r="G91" s="194" t="s">
        <v>1342</v>
      </c>
      <c r="H91" s="195">
        <v>1</v>
      </c>
      <c r="I91" s="196"/>
      <c r="J91" s="197">
        <f>ROUND(I91*H91,2)</f>
        <v>0</v>
      </c>
      <c r="K91" s="193" t="s">
        <v>151</v>
      </c>
      <c r="L91" s="58"/>
      <c r="M91" s="198" t="s">
        <v>21</v>
      </c>
      <c r="N91" s="199" t="s">
        <v>47</v>
      </c>
      <c r="O91" s="39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AR91" s="21" t="s">
        <v>331</v>
      </c>
      <c r="AT91" s="21" t="s">
        <v>147</v>
      </c>
      <c r="AU91" s="21" t="s">
        <v>86</v>
      </c>
      <c r="AY91" s="21" t="s">
        <v>145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1" t="s">
        <v>84</v>
      </c>
      <c r="BK91" s="202">
        <f>ROUND(I91*H91,2)</f>
        <v>0</v>
      </c>
      <c r="BL91" s="21" t="s">
        <v>331</v>
      </c>
      <c r="BM91" s="21" t="s">
        <v>1356</v>
      </c>
    </row>
    <row r="92" spans="2:65" s="1" customFormat="1">
      <c r="B92" s="38"/>
      <c r="C92" s="60"/>
      <c r="D92" s="203" t="s">
        <v>154</v>
      </c>
      <c r="E92" s="60"/>
      <c r="F92" s="204" t="s">
        <v>1357</v>
      </c>
      <c r="G92" s="60"/>
      <c r="H92" s="60"/>
      <c r="I92" s="161"/>
      <c r="J92" s="60"/>
      <c r="K92" s="60"/>
      <c r="L92" s="58"/>
      <c r="M92" s="205"/>
      <c r="N92" s="39"/>
      <c r="O92" s="39"/>
      <c r="P92" s="39"/>
      <c r="Q92" s="39"/>
      <c r="R92" s="39"/>
      <c r="S92" s="39"/>
      <c r="T92" s="75"/>
      <c r="AT92" s="21" t="s">
        <v>154</v>
      </c>
      <c r="AU92" s="21" t="s">
        <v>86</v>
      </c>
    </row>
    <row r="93" spans="2:65" s="10" customFormat="1" ht="29.85" customHeight="1">
      <c r="B93" s="174"/>
      <c r="C93" s="175"/>
      <c r="D93" s="188" t="s">
        <v>75</v>
      </c>
      <c r="E93" s="189" t="s">
        <v>1358</v>
      </c>
      <c r="F93" s="189" t="s">
        <v>1359</v>
      </c>
      <c r="G93" s="175"/>
      <c r="H93" s="175"/>
      <c r="I93" s="178"/>
      <c r="J93" s="190">
        <f>BK93</f>
        <v>0</v>
      </c>
      <c r="K93" s="175"/>
      <c r="L93" s="180"/>
      <c r="M93" s="181"/>
      <c r="N93" s="182"/>
      <c r="O93" s="182"/>
      <c r="P93" s="183">
        <f>SUM(P94:P95)</f>
        <v>0</v>
      </c>
      <c r="Q93" s="182"/>
      <c r="R93" s="183">
        <f>SUM(R94:R95)</f>
        <v>0</v>
      </c>
      <c r="S93" s="182"/>
      <c r="T93" s="184">
        <f>SUM(T94:T95)</f>
        <v>0</v>
      </c>
      <c r="AR93" s="185" t="s">
        <v>172</v>
      </c>
      <c r="AT93" s="186" t="s">
        <v>75</v>
      </c>
      <c r="AU93" s="186" t="s">
        <v>84</v>
      </c>
      <c r="AY93" s="185" t="s">
        <v>145</v>
      </c>
      <c r="BK93" s="187">
        <f>SUM(BK94:BK95)</f>
        <v>0</v>
      </c>
    </row>
    <row r="94" spans="2:65" s="1" customFormat="1" ht="22.5" customHeight="1">
      <c r="B94" s="38"/>
      <c r="C94" s="191" t="s">
        <v>172</v>
      </c>
      <c r="D94" s="191" t="s">
        <v>147</v>
      </c>
      <c r="E94" s="192" t="s">
        <v>1360</v>
      </c>
      <c r="F94" s="193" t="s">
        <v>1359</v>
      </c>
      <c r="G94" s="194" t="s">
        <v>1342</v>
      </c>
      <c r="H94" s="195">
        <v>1</v>
      </c>
      <c r="I94" s="196"/>
      <c r="J94" s="197">
        <f>ROUND(I94*H94,2)</f>
        <v>0</v>
      </c>
      <c r="K94" s="193" t="s">
        <v>151</v>
      </c>
      <c r="L94" s="58"/>
      <c r="M94" s="198" t="s">
        <v>21</v>
      </c>
      <c r="N94" s="199" t="s">
        <v>47</v>
      </c>
      <c r="O94" s="39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1" t="s">
        <v>331</v>
      </c>
      <c r="AT94" s="21" t="s">
        <v>147</v>
      </c>
      <c r="AU94" s="21" t="s">
        <v>86</v>
      </c>
      <c r="AY94" s="21" t="s">
        <v>145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1" t="s">
        <v>84</v>
      </c>
      <c r="BK94" s="202">
        <f>ROUND(I94*H94,2)</f>
        <v>0</v>
      </c>
      <c r="BL94" s="21" t="s">
        <v>331</v>
      </c>
      <c r="BM94" s="21" t="s">
        <v>1361</v>
      </c>
    </row>
    <row r="95" spans="2:65" s="1" customFormat="1">
      <c r="B95" s="38"/>
      <c r="C95" s="60"/>
      <c r="D95" s="203" t="s">
        <v>154</v>
      </c>
      <c r="E95" s="60"/>
      <c r="F95" s="204" t="s">
        <v>1362</v>
      </c>
      <c r="G95" s="60"/>
      <c r="H95" s="60"/>
      <c r="I95" s="161"/>
      <c r="J95" s="60"/>
      <c r="K95" s="60"/>
      <c r="L95" s="58"/>
      <c r="M95" s="205"/>
      <c r="N95" s="39"/>
      <c r="O95" s="39"/>
      <c r="P95" s="39"/>
      <c r="Q95" s="39"/>
      <c r="R95" s="39"/>
      <c r="S95" s="39"/>
      <c r="T95" s="75"/>
      <c r="AT95" s="21" t="s">
        <v>154</v>
      </c>
      <c r="AU95" s="21" t="s">
        <v>86</v>
      </c>
    </row>
    <row r="96" spans="2:65" s="10" customFormat="1" ht="29.85" customHeight="1">
      <c r="B96" s="174"/>
      <c r="C96" s="175"/>
      <c r="D96" s="188" t="s">
        <v>75</v>
      </c>
      <c r="E96" s="189" t="s">
        <v>1363</v>
      </c>
      <c r="F96" s="189" t="s">
        <v>1364</v>
      </c>
      <c r="G96" s="175"/>
      <c r="H96" s="175"/>
      <c r="I96" s="178"/>
      <c r="J96" s="190">
        <f>BK96</f>
        <v>0</v>
      </c>
      <c r="K96" s="175"/>
      <c r="L96" s="180"/>
      <c r="M96" s="181"/>
      <c r="N96" s="182"/>
      <c r="O96" s="182"/>
      <c r="P96" s="183">
        <f>SUM(P97:P98)</f>
        <v>0</v>
      </c>
      <c r="Q96" s="182"/>
      <c r="R96" s="183">
        <f>SUM(R97:R98)</f>
        <v>0</v>
      </c>
      <c r="S96" s="182"/>
      <c r="T96" s="184">
        <f>SUM(T97:T98)</f>
        <v>0</v>
      </c>
      <c r="AR96" s="185" t="s">
        <v>172</v>
      </c>
      <c r="AT96" s="186" t="s">
        <v>75</v>
      </c>
      <c r="AU96" s="186" t="s">
        <v>84</v>
      </c>
      <c r="AY96" s="185" t="s">
        <v>145</v>
      </c>
      <c r="BK96" s="187">
        <f>SUM(BK97:BK98)</f>
        <v>0</v>
      </c>
    </row>
    <row r="97" spans="2:65" s="1" customFormat="1" ht="22.5" customHeight="1">
      <c r="B97" s="38"/>
      <c r="C97" s="191" t="s">
        <v>179</v>
      </c>
      <c r="D97" s="191" t="s">
        <v>147</v>
      </c>
      <c r="E97" s="192" t="s">
        <v>1365</v>
      </c>
      <c r="F97" s="193" t="s">
        <v>1366</v>
      </c>
      <c r="G97" s="194" t="s">
        <v>1367</v>
      </c>
      <c r="H97" s="195">
        <v>1</v>
      </c>
      <c r="I97" s="196"/>
      <c r="J97" s="197">
        <f>ROUND(I97*H97,2)</f>
        <v>0</v>
      </c>
      <c r="K97" s="193" t="s">
        <v>151</v>
      </c>
      <c r="L97" s="58"/>
      <c r="M97" s="198" t="s">
        <v>21</v>
      </c>
      <c r="N97" s="199" t="s">
        <v>47</v>
      </c>
      <c r="O97" s="39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1" t="s">
        <v>331</v>
      </c>
      <c r="AT97" s="21" t="s">
        <v>147</v>
      </c>
      <c r="AU97" s="21" t="s">
        <v>86</v>
      </c>
      <c r="AY97" s="21" t="s">
        <v>145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1" t="s">
        <v>84</v>
      </c>
      <c r="BK97" s="202">
        <f>ROUND(I97*H97,2)</f>
        <v>0</v>
      </c>
      <c r="BL97" s="21" t="s">
        <v>331</v>
      </c>
      <c r="BM97" s="21" t="s">
        <v>1368</v>
      </c>
    </row>
    <row r="98" spans="2:65" s="1" customFormat="1">
      <c r="B98" s="38"/>
      <c r="C98" s="60"/>
      <c r="D98" s="203" t="s">
        <v>154</v>
      </c>
      <c r="E98" s="60"/>
      <c r="F98" s="204" t="s">
        <v>1369</v>
      </c>
      <c r="G98" s="60"/>
      <c r="H98" s="60"/>
      <c r="I98" s="161"/>
      <c r="J98" s="60"/>
      <c r="K98" s="60"/>
      <c r="L98" s="58"/>
      <c r="M98" s="235"/>
      <c r="N98" s="236"/>
      <c r="O98" s="236"/>
      <c r="P98" s="236"/>
      <c r="Q98" s="236"/>
      <c r="R98" s="236"/>
      <c r="S98" s="236"/>
      <c r="T98" s="237"/>
      <c r="AT98" s="21" t="s">
        <v>154</v>
      </c>
      <c r="AU98" s="21" t="s">
        <v>86</v>
      </c>
    </row>
    <row r="99" spans="2:65" s="1" customFormat="1" ht="6.9" customHeight="1">
      <c r="B99" s="53"/>
      <c r="C99" s="54"/>
      <c r="D99" s="54"/>
      <c r="E99" s="54"/>
      <c r="F99" s="54"/>
      <c r="G99" s="54"/>
      <c r="H99" s="54"/>
      <c r="I99" s="137"/>
      <c r="J99" s="54"/>
      <c r="K99" s="54"/>
      <c r="L99" s="58"/>
    </row>
  </sheetData>
  <sheetProtection password="CC35" sheet="1" objects="1" scenarios="1" formatCells="0" formatColumns="0" formatRows="0" sort="0" autoFilter="0"/>
  <autoFilter ref="C80:K98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workbookViewId="0"/>
  </sheetViews>
  <sheetFormatPr defaultRowHeight="12"/>
  <cols>
    <col min="1" max="1" width="8.28515625" style="238" customWidth="1"/>
    <col min="2" max="2" width="1.7109375" style="238" customWidth="1"/>
    <col min="3" max="4" width="5" style="238" customWidth="1"/>
    <col min="5" max="5" width="11.7109375" style="238" customWidth="1"/>
    <col min="6" max="6" width="9.140625" style="238" customWidth="1"/>
    <col min="7" max="7" width="5" style="238" customWidth="1"/>
    <col min="8" max="8" width="77.85546875" style="238" customWidth="1"/>
    <col min="9" max="10" width="20" style="238" customWidth="1"/>
    <col min="11" max="11" width="1.7109375" style="238" customWidth="1"/>
  </cols>
  <sheetData>
    <row r="1" spans="2:11" ht="37.5" customHeight="1"/>
    <row r="2" spans="2:1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pans="2:11" s="12" customFormat="1" ht="45" customHeight="1">
      <c r="B3" s="242"/>
      <c r="C3" s="363" t="s">
        <v>1370</v>
      </c>
      <c r="D3" s="363"/>
      <c r="E3" s="363"/>
      <c r="F3" s="363"/>
      <c r="G3" s="363"/>
      <c r="H3" s="363"/>
      <c r="I3" s="363"/>
      <c r="J3" s="363"/>
      <c r="K3" s="243"/>
    </row>
    <row r="4" spans="2:11" ht="25.5" customHeight="1">
      <c r="B4" s="244"/>
      <c r="C4" s="364" t="s">
        <v>1371</v>
      </c>
      <c r="D4" s="364"/>
      <c r="E4" s="364"/>
      <c r="F4" s="364"/>
      <c r="G4" s="364"/>
      <c r="H4" s="364"/>
      <c r="I4" s="364"/>
      <c r="J4" s="364"/>
      <c r="K4" s="245"/>
    </row>
    <row r="5" spans="2:11" ht="5.25" customHeight="1">
      <c r="B5" s="244"/>
      <c r="C5" s="246"/>
      <c r="D5" s="246"/>
      <c r="E5" s="246"/>
      <c r="F5" s="246"/>
      <c r="G5" s="246"/>
      <c r="H5" s="246"/>
      <c r="I5" s="246"/>
      <c r="J5" s="246"/>
      <c r="K5" s="245"/>
    </row>
    <row r="6" spans="2:11" ht="15" customHeight="1">
      <c r="B6" s="244"/>
      <c r="C6" s="362" t="s">
        <v>1372</v>
      </c>
      <c r="D6" s="362"/>
      <c r="E6" s="362"/>
      <c r="F6" s="362"/>
      <c r="G6" s="362"/>
      <c r="H6" s="362"/>
      <c r="I6" s="362"/>
      <c r="J6" s="362"/>
      <c r="K6" s="245"/>
    </row>
    <row r="7" spans="2:11" ht="15" customHeight="1">
      <c r="B7" s="248"/>
      <c r="C7" s="362" t="s">
        <v>1373</v>
      </c>
      <c r="D7" s="362"/>
      <c r="E7" s="362"/>
      <c r="F7" s="362"/>
      <c r="G7" s="362"/>
      <c r="H7" s="362"/>
      <c r="I7" s="362"/>
      <c r="J7" s="362"/>
      <c r="K7" s="245"/>
    </row>
    <row r="8" spans="2:1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pans="2:11" ht="15" customHeight="1">
      <c r="B9" s="248"/>
      <c r="C9" s="362" t="s">
        <v>1374</v>
      </c>
      <c r="D9" s="362"/>
      <c r="E9" s="362"/>
      <c r="F9" s="362"/>
      <c r="G9" s="362"/>
      <c r="H9" s="362"/>
      <c r="I9" s="362"/>
      <c r="J9" s="362"/>
      <c r="K9" s="245"/>
    </row>
    <row r="10" spans="2:11" ht="15" customHeight="1">
      <c r="B10" s="248"/>
      <c r="C10" s="247"/>
      <c r="D10" s="362" t="s">
        <v>1375</v>
      </c>
      <c r="E10" s="362"/>
      <c r="F10" s="362"/>
      <c r="G10" s="362"/>
      <c r="H10" s="362"/>
      <c r="I10" s="362"/>
      <c r="J10" s="362"/>
      <c r="K10" s="245"/>
    </row>
    <row r="11" spans="2:11" ht="15" customHeight="1">
      <c r="B11" s="248"/>
      <c r="C11" s="249"/>
      <c r="D11" s="362" t="s">
        <v>1376</v>
      </c>
      <c r="E11" s="362"/>
      <c r="F11" s="362"/>
      <c r="G11" s="362"/>
      <c r="H11" s="362"/>
      <c r="I11" s="362"/>
      <c r="J11" s="362"/>
      <c r="K11" s="245"/>
    </row>
    <row r="12" spans="2:11" ht="12.75" customHeight="1">
      <c r="B12" s="248"/>
      <c r="C12" s="249"/>
      <c r="D12" s="249"/>
      <c r="E12" s="249"/>
      <c r="F12" s="249"/>
      <c r="G12" s="249"/>
      <c r="H12" s="249"/>
      <c r="I12" s="249"/>
      <c r="J12" s="249"/>
      <c r="K12" s="245"/>
    </row>
    <row r="13" spans="2:11" ht="15" customHeight="1">
      <c r="B13" s="248"/>
      <c r="C13" s="249"/>
      <c r="D13" s="362" t="s">
        <v>1377</v>
      </c>
      <c r="E13" s="362"/>
      <c r="F13" s="362"/>
      <c r="G13" s="362"/>
      <c r="H13" s="362"/>
      <c r="I13" s="362"/>
      <c r="J13" s="362"/>
      <c r="K13" s="245"/>
    </row>
    <row r="14" spans="2:11" ht="15" customHeight="1">
      <c r="B14" s="248"/>
      <c r="C14" s="249"/>
      <c r="D14" s="362" t="s">
        <v>1378</v>
      </c>
      <c r="E14" s="362"/>
      <c r="F14" s="362"/>
      <c r="G14" s="362"/>
      <c r="H14" s="362"/>
      <c r="I14" s="362"/>
      <c r="J14" s="362"/>
      <c r="K14" s="245"/>
    </row>
    <row r="15" spans="2:11" ht="15" customHeight="1">
      <c r="B15" s="248"/>
      <c r="C15" s="249"/>
      <c r="D15" s="362" t="s">
        <v>1379</v>
      </c>
      <c r="E15" s="362"/>
      <c r="F15" s="362"/>
      <c r="G15" s="362"/>
      <c r="H15" s="362"/>
      <c r="I15" s="362"/>
      <c r="J15" s="362"/>
      <c r="K15" s="245"/>
    </row>
    <row r="16" spans="2:11" ht="15" customHeight="1">
      <c r="B16" s="248"/>
      <c r="C16" s="249"/>
      <c r="D16" s="249"/>
      <c r="E16" s="250" t="s">
        <v>83</v>
      </c>
      <c r="F16" s="362" t="s">
        <v>1380</v>
      </c>
      <c r="G16" s="362"/>
      <c r="H16" s="362"/>
      <c r="I16" s="362"/>
      <c r="J16" s="362"/>
      <c r="K16" s="245"/>
    </row>
    <row r="17" spans="2:11" ht="15" customHeight="1">
      <c r="B17" s="248"/>
      <c r="C17" s="249"/>
      <c r="D17" s="249"/>
      <c r="E17" s="250" t="s">
        <v>92</v>
      </c>
      <c r="F17" s="362" t="s">
        <v>1381</v>
      </c>
      <c r="G17" s="362"/>
      <c r="H17" s="362"/>
      <c r="I17" s="362"/>
      <c r="J17" s="362"/>
      <c r="K17" s="245"/>
    </row>
    <row r="18" spans="2:11" ht="15" customHeight="1">
      <c r="B18" s="248"/>
      <c r="C18" s="249"/>
      <c r="D18" s="249"/>
      <c r="E18" s="250" t="s">
        <v>1382</v>
      </c>
      <c r="F18" s="362" t="s">
        <v>1383</v>
      </c>
      <c r="G18" s="362"/>
      <c r="H18" s="362"/>
      <c r="I18" s="362"/>
      <c r="J18" s="362"/>
      <c r="K18" s="245"/>
    </row>
    <row r="19" spans="2:11" ht="15" customHeight="1">
      <c r="B19" s="248"/>
      <c r="C19" s="249"/>
      <c r="D19" s="249"/>
      <c r="E19" s="250" t="s">
        <v>101</v>
      </c>
      <c r="F19" s="362" t="s">
        <v>1384</v>
      </c>
      <c r="G19" s="362"/>
      <c r="H19" s="362"/>
      <c r="I19" s="362"/>
      <c r="J19" s="362"/>
      <c r="K19" s="245"/>
    </row>
    <row r="20" spans="2:11" ht="15" customHeight="1">
      <c r="B20" s="248"/>
      <c r="C20" s="249"/>
      <c r="D20" s="249"/>
      <c r="E20" s="250" t="s">
        <v>1385</v>
      </c>
      <c r="F20" s="362" t="s">
        <v>1386</v>
      </c>
      <c r="G20" s="362"/>
      <c r="H20" s="362"/>
      <c r="I20" s="362"/>
      <c r="J20" s="362"/>
      <c r="K20" s="245"/>
    </row>
    <row r="21" spans="2:11" ht="15" customHeight="1">
      <c r="B21" s="248"/>
      <c r="C21" s="249"/>
      <c r="D21" s="249"/>
      <c r="E21" s="250" t="s">
        <v>1387</v>
      </c>
      <c r="F21" s="362" t="s">
        <v>1388</v>
      </c>
      <c r="G21" s="362"/>
      <c r="H21" s="362"/>
      <c r="I21" s="362"/>
      <c r="J21" s="362"/>
      <c r="K21" s="245"/>
    </row>
    <row r="22" spans="2:11" ht="12.75" customHeight="1">
      <c r="B22" s="248"/>
      <c r="C22" s="249"/>
      <c r="D22" s="249"/>
      <c r="E22" s="249"/>
      <c r="F22" s="249"/>
      <c r="G22" s="249"/>
      <c r="H22" s="249"/>
      <c r="I22" s="249"/>
      <c r="J22" s="249"/>
      <c r="K22" s="245"/>
    </row>
    <row r="23" spans="2:11" ht="15" customHeight="1">
      <c r="B23" s="248"/>
      <c r="C23" s="362" t="s">
        <v>1389</v>
      </c>
      <c r="D23" s="362"/>
      <c r="E23" s="362"/>
      <c r="F23" s="362"/>
      <c r="G23" s="362"/>
      <c r="H23" s="362"/>
      <c r="I23" s="362"/>
      <c r="J23" s="362"/>
      <c r="K23" s="245"/>
    </row>
    <row r="24" spans="2:11" ht="15" customHeight="1">
      <c r="B24" s="248"/>
      <c r="C24" s="362" t="s">
        <v>1390</v>
      </c>
      <c r="D24" s="362"/>
      <c r="E24" s="362"/>
      <c r="F24" s="362"/>
      <c r="G24" s="362"/>
      <c r="H24" s="362"/>
      <c r="I24" s="362"/>
      <c r="J24" s="362"/>
      <c r="K24" s="245"/>
    </row>
    <row r="25" spans="2:11" ht="15" customHeight="1">
      <c r="B25" s="248"/>
      <c r="C25" s="247"/>
      <c r="D25" s="362" t="s">
        <v>1391</v>
      </c>
      <c r="E25" s="362"/>
      <c r="F25" s="362"/>
      <c r="G25" s="362"/>
      <c r="H25" s="362"/>
      <c r="I25" s="362"/>
      <c r="J25" s="362"/>
      <c r="K25" s="245"/>
    </row>
    <row r="26" spans="2:11" ht="15" customHeight="1">
      <c r="B26" s="248"/>
      <c r="C26" s="249"/>
      <c r="D26" s="362" t="s">
        <v>1392</v>
      </c>
      <c r="E26" s="362"/>
      <c r="F26" s="362"/>
      <c r="G26" s="362"/>
      <c r="H26" s="362"/>
      <c r="I26" s="362"/>
      <c r="J26" s="362"/>
      <c r="K26" s="245"/>
    </row>
    <row r="27" spans="2:11" ht="12.75" customHeight="1">
      <c r="B27" s="248"/>
      <c r="C27" s="249"/>
      <c r="D27" s="249"/>
      <c r="E27" s="249"/>
      <c r="F27" s="249"/>
      <c r="G27" s="249"/>
      <c r="H27" s="249"/>
      <c r="I27" s="249"/>
      <c r="J27" s="249"/>
      <c r="K27" s="245"/>
    </row>
    <row r="28" spans="2:11" ht="15" customHeight="1">
      <c r="B28" s="248"/>
      <c r="C28" s="249"/>
      <c r="D28" s="362" t="s">
        <v>1393</v>
      </c>
      <c r="E28" s="362"/>
      <c r="F28" s="362"/>
      <c r="G28" s="362"/>
      <c r="H28" s="362"/>
      <c r="I28" s="362"/>
      <c r="J28" s="362"/>
      <c r="K28" s="245"/>
    </row>
    <row r="29" spans="2:11" ht="15" customHeight="1">
      <c r="B29" s="248"/>
      <c r="C29" s="249"/>
      <c r="D29" s="362" t="s">
        <v>1394</v>
      </c>
      <c r="E29" s="362"/>
      <c r="F29" s="362"/>
      <c r="G29" s="362"/>
      <c r="H29" s="362"/>
      <c r="I29" s="362"/>
      <c r="J29" s="362"/>
      <c r="K29" s="245"/>
    </row>
    <row r="30" spans="2:11" ht="12.75" customHeight="1">
      <c r="B30" s="248"/>
      <c r="C30" s="249"/>
      <c r="D30" s="249"/>
      <c r="E30" s="249"/>
      <c r="F30" s="249"/>
      <c r="G30" s="249"/>
      <c r="H30" s="249"/>
      <c r="I30" s="249"/>
      <c r="J30" s="249"/>
      <c r="K30" s="245"/>
    </row>
    <row r="31" spans="2:11" ht="15" customHeight="1">
      <c r="B31" s="248"/>
      <c r="C31" s="249"/>
      <c r="D31" s="362" t="s">
        <v>1395</v>
      </c>
      <c r="E31" s="362"/>
      <c r="F31" s="362"/>
      <c r="G31" s="362"/>
      <c r="H31" s="362"/>
      <c r="I31" s="362"/>
      <c r="J31" s="362"/>
      <c r="K31" s="245"/>
    </row>
    <row r="32" spans="2:11" ht="15" customHeight="1">
      <c r="B32" s="248"/>
      <c r="C32" s="249"/>
      <c r="D32" s="362" t="s">
        <v>1396</v>
      </c>
      <c r="E32" s="362"/>
      <c r="F32" s="362"/>
      <c r="G32" s="362"/>
      <c r="H32" s="362"/>
      <c r="I32" s="362"/>
      <c r="J32" s="362"/>
      <c r="K32" s="245"/>
    </row>
    <row r="33" spans="2:11" ht="15" customHeight="1">
      <c r="B33" s="248"/>
      <c r="C33" s="249"/>
      <c r="D33" s="362" t="s">
        <v>1397</v>
      </c>
      <c r="E33" s="362"/>
      <c r="F33" s="362"/>
      <c r="G33" s="362"/>
      <c r="H33" s="362"/>
      <c r="I33" s="362"/>
      <c r="J33" s="362"/>
      <c r="K33" s="245"/>
    </row>
    <row r="34" spans="2:11" ht="15" customHeight="1">
      <c r="B34" s="248"/>
      <c r="C34" s="249"/>
      <c r="D34" s="247"/>
      <c r="E34" s="251" t="s">
        <v>130</v>
      </c>
      <c r="F34" s="247"/>
      <c r="G34" s="362" t="s">
        <v>1398</v>
      </c>
      <c r="H34" s="362"/>
      <c r="I34" s="362"/>
      <c r="J34" s="362"/>
      <c r="K34" s="245"/>
    </row>
    <row r="35" spans="2:11" ht="30.75" customHeight="1">
      <c r="B35" s="248"/>
      <c r="C35" s="249"/>
      <c r="D35" s="247"/>
      <c r="E35" s="251" t="s">
        <v>1399</v>
      </c>
      <c r="F35" s="247"/>
      <c r="G35" s="362" t="s">
        <v>1400</v>
      </c>
      <c r="H35" s="362"/>
      <c r="I35" s="362"/>
      <c r="J35" s="362"/>
      <c r="K35" s="245"/>
    </row>
    <row r="36" spans="2:11" ht="15" customHeight="1">
      <c r="B36" s="248"/>
      <c r="C36" s="249"/>
      <c r="D36" s="247"/>
      <c r="E36" s="251" t="s">
        <v>57</v>
      </c>
      <c r="F36" s="247"/>
      <c r="G36" s="362" t="s">
        <v>1401</v>
      </c>
      <c r="H36" s="362"/>
      <c r="I36" s="362"/>
      <c r="J36" s="362"/>
      <c r="K36" s="245"/>
    </row>
    <row r="37" spans="2:11" ht="15" customHeight="1">
      <c r="B37" s="248"/>
      <c r="C37" s="249"/>
      <c r="D37" s="247"/>
      <c r="E37" s="251" t="s">
        <v>131</v>
      </c>
      <c r="F37" s="247"/>
      <c r="G37" s="362" t="s">
        <v>1402</v>
      </c>
      <c r="H37" s="362"/>
      <c r="I37" s="362"/>
      <c r="J37" s="362"/>
      <c r="K37" s="245"/>
    </row>
    <row r="38" spans="2:11" ht="15" customHeight="1">
      <c r="B38" s="248"/>
      <c r="C38" s="249"/>
      <c r="D38" s="247"/>
      <c r="E38" s="251" t="s">
        <v>132</v>
      </c>
      <c r="F38" s="247"/>
      <c r="G38" s="362" t="s">
        <v>1403</v>
      </c>
      <c r="H38" s="362"/>
      <c r="I38" s="362"/>
      <c r="J38" s="362"/>
      <c r="K38" s="245"/>
    </row>
    <row r="39" spans="2:11" ht="15" customHeight="1">
      <c r="B39" s="248"/>
      <c r="C39" s="249"/>
      <c r="D39" s="247"/>
      <c r="E39" s="251" t="s">
        <v>133</v>
      </c>
      <c r="F39" s="247"/>
      <c r="G39" s="362" t="s">
        <v>1404</v>
      </c>
      <c r="H39" s="362"/>
      <c r="I39" s="362"/>
      <c r="J39" s="362"/>
      <c r="K39" s="245"/>
    </row>
    <row r="40" spans="2:11" ht="15" customHeight="1">
      <c r="B40" s="248"/>
      <c r="C40" s="249"/>
      <c r="D40" s="247"/>
      <c r="E40" s="251" t="s">
        <v>1405</v>
      </c>
      <c r="F40" s="247"/>
      <c r="G40" s="362" t="s">
        <v>1406</v>
      </c>
      <c r="H40" s="362"/>
      <c r="I40" s="362"/>
      <c r="J40" s="362"/>
      <c r="K40" s="245"/>
    </row>
    <row r="41" spans="2:11" ht="15" customHeight="1">
      <c r="B41" s="248"/>
      <c r="C41" s="249"/>
      <c r="D41" s="247"/>
      <c r="E41" s="251"/>
      <c r="F41" s="247"/>
      <c r="G41" s="362" t="s">
        <v>1407</v>
      </c>
      <c r="H41" s="362"/>
      <c r="I41" s="362"/>
      <c r="J41" s="362"/>
      <c r="K41" s="245"/>
    </row>
    <row r="42" spans="2:11" ht="15" customHeight="1">
      <c r="B42" s="248"/>
      <c r="C42" s="249"/>
      <c r="D42" s="247"/>
      <c r="E42" s="251" t="s">
        <v>1408</v>
      </c>
      <c r="F42" s="247"/>
      <c r="G42" s="362" t="s">
        <v>1409</v>
      </c>
      <c r="H42" s="362"/>
      <c r="I42" s="362"/>
      <c r="J42" s="362"/>
      <c r="K42" s="245"/>
    </row>
    <row r="43" spans="2:11" ht="15" customHeight="1">
      <c r="B43" s="248"/>
      <c r="C43" s="249"/>
      <c r="D43" s="247"/>
      <c r="E43" s="251" t="s">
        <v>135</v>
      </c>
      <c r="F43" s="247"/>
      <c r="G43" s="362" t="s">
        <v>1410</v>
      </c>
      <c r="H43" s="362"/>
      <c r="I43" s="362"/>
      <c r="J43" s="362"/>
      <c r="K43" s="245"/>
    </row>
    <row r="44" spans="2:11" ht="12.75" customHeight="1">
      <c r="B44" s="248"/>
      <c r="C44" s="249"/>
      <c r="D44" s="247"/>
      <c r="E44" s="247"/>
      <c r="F44" s="247"/>
      <c r="G44" s="247"/>
      <c r="H44" s="247"/>
      <c r="I44" s="247"/>
      <c r="J44" s="247"/>
      <c r="K44" s="245"/>
    </row>
    <row r="45" spans="2:11" ht="15" customHeight="1">
      <c r="B45" s="248"/>
      <c r="C45" s="249"/>
      <c r="D45" s="362" t="s">
        <v>1411</v>
      </c>
      <c r="E45" s="362"/>
      <c r="F45" s="362"/>
      <c r="G45" s="362"/>
      <c r="H45" s="362"/>
      <c r="I45" s="362"/>
      <c r="J45" s="362"/>
      <c r="K45" s="245"/>
    </row>
    <row r="46" spans="2:11" ht="15" customHeight="1">
      <c r="B46" s="248"/>
      <c r="C46" s="249"/>
      <c r="D46" s="249"/>
      <c r="E46" s="362" t="s">
        <v>1412</v>
      </c>
      <c r="F46" s="362"/>
      <c r="G46" s="362"/>
      <c r="H46" s="362"/>
      <c r="I46" s="362"/>
      <c r="J46" s="362"/>
      <c r="K46" s="245"/>
    </row>
    <row r="47" spans="2:11" ht="15" customHeight="1">
      <c r="B47" s="248"/>
      <c r="C47" s="249"/>
      <c r="D47" s="249"/>
      <c r="E47" s="362" t="s">
        <v>1413</v>
      </c>
      <c r="F47" s="362"/>
      <c r="G47" s="362"/>
      <c r="H47" s="362"/>
      <c r="I47" s="362"/>
      <c r="J47" s="362"/>
      <c r="K47" s="245"/>
    </row>
    <row r="48" spans="2:11" ht="15" customHeight="1">
      <c r="B48" s="248"/>
      <c r="C48" s="249"/>
      <c r="D48" s="249"/>
      <c r="E48" s="362" t="s">
        <v>1414</v>
      </c>
      <c r="F48" s="362"/>
      <c r="G48" s="362"/>
      <c r="H48" s="362"/>
      <c r="I48" s="362"/>
      <c r="J48" s="362"/>
      <c r="K48" s="245"/>
    </row>
    <row r="49" spans="2:11" ht="15" customHeight="1">
      <c r="B49" s="248"/>
      <c r="C49" s="249"/>
      <c r="D49" s="362" t="s">
        <v>1415</v>
      </c>
      <c r="E49" s="362"/>
      <c r="F49" s="362"/>
      <c r="G49" s="362"/>
      <c r="H49" s="362"/>
      <c r="I49" s="362"/>
      <c r="J49" s="362"/>
      <c r="K49" s="245"/>
    </row>
    <row r="50" spans="2:11" ht="25.5" customHeight="1">
      <c r="B50" s="244"/>
      <c r="C50" s="364" t="s">
        <v>1416</v>
      </c>
      <c r="D50" s="364"/>
      <c r="E50" s="364"/>
      <c r="F50" s="364"/>
      <c r="G50" s="364"/>
      <c r="H50" s="364"/>
      <c r="I50" s="364"/>
      <c r="J50" s="364"/>
      <c r="K50" s="245"/>
    </row>
    <row r="51" spans="2:11" ht="5.25" customHeight="1">
      <c r="B51" s="244"/>
      <c r="C51" s="246"/>
      <c r="D51" s="246"/>
      <c r="E51" s="246"/>
      <c r="F51" s="246"/>
      <c r="G51" s="246"/>
      <c r="H51" s="246"/>
      <c r="I51" s="246"/>
      <c r="J51" s="246"/>
      <c r="K51" s="245"/>
    </row>
    <row r="52" spans="2:11" ht="15" customHeight="1">
      <c r="B52" s="244"/>
      <c r="C52" s="362" t="s">
        <v>1417</v>
      </c>
      <c r="D52" s="362"/>
      <c r="E52" s="362"/>
      <c r="F52" s="362"/>
      <c r="G52" s="362"/>
      <c r="H52" s="362"/>
      <c r="I52" s="362"/>
      <c r="J52" s="362"/>
      <c r="K52" s="245"/>
    </row>
    <row r="53" spans="2:11" ht="15" customHeight="1">
      <c r="B53" s="244"/>
      <c r="C53" s="362" t="s">
        <v>1418</v>
      </c>
      <c r="D53" s="362"/>
      <c r="E53" s="362"/>
      <c r="F53" s="362"/>
      <c r="G53" s="362"/>
      <c r="H53" s="362"/>
      <c r="I53" s="362"/>
      <c r="J53" s="362"/>
      <c r="K53" s="245"/>
    </row>
    <row r="54" spans="2:11" ht="12.75" customHeight="1">
      <c r="B54" s="244"/>
      <c r="C54" s="247"/>
      <c r="D54" s="247"/>
      <c r="E54" s="247"/>
      <c r="F54" s="247"/>
      <c r="G54" s="247"/>
      <c r="H54" s="247"/>
      <c r="I54" s="247"/>
      <c r="J54" s="247"/>
      <c r="K54" s="245"/>
    </row>
    <row r="55" spans="2:11" ht="15" customHeight="1">
      <c r="B55" s="244"/>
      <c r="C55" s="362" t="s">
        <v>1419</v>
      </c>
      <c r="D55" s="362"/>
      <c r="E55" s="362"/>
      <c r="F55" s="362"/>
      <c r="G55" s="362"/>
      <c r="H55" s="362"/>
      <c r="I55" s="362"/>
      <c r="J55" s="362"/>
      <c r="K55" s="245"/>
    </row>
    <row r="56" spans="2:11" ht="15" customHeight="1">
      <c r="B56" s="244"/>
      <c r="C56" s="249"/>
      <c r="D56" s="362" t="s">
        <v>1420</v>
      </c>
      <c r="E56" s="362"/>
      <c r="F56" s="362"/>
      <c r="G56" s="362"/>
      <c r="H56" s="362"/>
      <c r="I56" s="362"/>
      <c r="J56" s="362"/>
      <c r="K56" s="245"/>
    </row>
    <row r="57" spans="2:11" ht="15" customHeight="1">
      <c r="B57" s="244"/>
      <c r="C57" s="249"/>
      <c r="D57" s="362" t="s">
        <v>1421</v>
      </c>
      <c r="E57" s="362"/>
      <c r="F57" s="362"/>
      <c r="G57" s="362"/>
      <c r="H57" s="362"/>
      <c r="I57" s="362"/>
      <c r="J57" s="362"/>
      <c r="K57" s="245"/>
    </row>
    <row r="58" spans="2:11" ht="15" customHeight="1">
      <c r="B58" s="244"/>
      <c r="C58" s="249"/>
      <c r="D58" s="362" t="s">
        <v>1422</v>
      </c>
      <c r="E58" s="362"/>
      <c r="F58" s="362"/>
      <c r="G58" s="362"/>
      <c r="H58" s="362"/>
      <c r="I58" s="362"/>
      <c r="J58" s="362"/>
      <c r="K58" s="245"/>
    </row>
    <row r="59" spans="2:11" ht="15" customHeight="1">
      <c r="B59" s="244"/>
      <c r="C59" s="249"/>
      <c r="D59" s="362" t="s">
        <v>1423</v>
      </c>
      <c r="E59" s="362"/>
      <c r="F59" s="362"/>
      <c r="G59" s="362"/>
      <c r="H59" s="362"/>
      <c r="I59" s="362"/>
      <c r="J59" s="362"/>
      <c r="K59" s="245"/>
    </row>
    <row r="60" spans="2:11" ht="15" customHeight="1">
      <c r="B60" s="244"/>
      <c r="C60" s="249"/>
      <c r="D60" s="366" t="s">
        <v>1424</v>
      </c>
      <c r="E60" s="366"/>
      <c r="F60" s="366"/>
      <c r="G60" s="366"/>
      <c r="H60" s="366"/>
      <c r="I60" s="366"/>
      <c r="J60" s="366"/>
      <c r="K60" s="245"/>
    </row>
    <row r="61" spans="2:11" ht="15" customHeight="1">
      <c r="B61" s="244"/>
      <c r="C61" s="249"/>
      <c r="D61" s="362" t="s">
        <v>1425</v>
      </c>
      <c r="E61" s="362"/>
      <c r="F61" s="362"/>
      <c r="G61" s="362"/>
      <c r="H61" s="362"/>
      <c r="I61" s="362"/>
      <c r="J61" s="362"/>
      <c r="K61" s="245"/>
    </row>
    <row r="62" spans="2:11" ht="12.75" customHeight="1">
      <c r="B62" s="244"/>
      <c r="C62" s="249"/>
      <c r="D62" s="249"/>
      <c r="E62" s="252"/>
      <c r="F62" s="249"/>
      <c r="G62" s="249"/>
      <c r="H62" s="249"/>
      <c r="I62" s="249"/>
      <c r="J62" s="249"/>
      <c r="K62" s="245"/>
    </row>
    <row r="63" spans="2:11" ht="15" customHeight="1">
      <c r="B63" s="244"/>
      <c r="C63" s="249"/>
      <c r="D63" s="362" t="s">
        <v>1426</v>
      </c>
      <c r="E63" s="362"/>
      <c r="F63" s="362"/>
      <c r="G63" s="362"/>
      <c r="H63" s="362"/>
      <c r="I63" s="362"/>
      <c r="J63" s="362"/>
      <c r="K63" s="245"/>
    </row>
    <row r="64" spans="2:11" ht="15" customHeight="1">
      <c r="B64" s="244"/>
      <c r="C64" s="249"/>
      <c r="D64" s="366" t="s">
        <v>1427</v>
      </c>
      <c r="E64" s="366"/>
      <c r="F64" s="366"/>
      <c r="G64" s="366"/>
      <c r="H64" s="366"/>
      <c r="I64" s="366"/>
      <c r="J64" s="366"/>
      <c r="K64" s="245"/>
    </row>
    <row r="65" spans="2:11" ht="15" customHeight="1">
      <c r="B65" s="244"/>
      <c r="C65" s="249"/>
      <c r="D65" s="362" t="s">
        <v>1428</v>
      </c>
      <c r="E65" s="362"/>
      <c r="F65" s="362"/>
      <c r="G65" s="362"/>
      <c r="H65" s="362"/>
      <c r="I65" s="362"/>
      <c r="J65" s="362"/>
      <c r="K65" s="245"/>
    </row>
    <row r="66" spans="2:11" ht="15" customHeight="1">
      <c r="B66" s="244"/>
      <c r="C66" s="249"/>
      <c r="D66" s="362" t="s">
        <v>1429</v>
      </c>
      <c r="E66" s="362"/>
      <c r="F66" s="362"/>
      <c r="G66" s="362"/>
      <c r="H66" s="362"/>
      <c r="I66" s="362"/>
      <c r="J66" s="362"/>
      <c r="K66" s="245"/>
    </row>
    <row r="67" spans="2:11" ht="15" customHeight="1">
      <c r="B67" s="244"/>
      <c r="C67" s="249"/>
      <c r="D67" s="362" t="s">
        <v>1430</v>
      </c>
      <c r="E67" s="362"/>
      <c r="F67" s="362"/>
      <c r="G67" s="362"/>
      <c r="H67" s="362"/>
      <c r="I67" s="362"/>
      <c r="J67" s="362"/>
      <c r="K67" s="245"/>
    </row>
    <row r="68" spans="2:11" ht="15" customHeight="1">
      <c r="B68" s="244"/>
      <c r="C68" s="249"/>
      <c r="D68" s="362" t="s">
        <v>1431</v>
      </c>
      <c r="E68" s="362"/>
      <c r="F68" s="362"/>
      <c r="G68" s="362"/>
      <c r="H68" s="362"/>
      <c r="I68" s="362"/>
      <c r="J68" s="362"/>
      <c r="K68" s="245"/>
    </row>
    <row r="69" spans="2:11" ht="12.75" customHeight="1">
      <c r="B69" s="253"/>
      <c r="C69" s="254"/>
      <c r="D69" s="254"/>
      <c r="E69" s="254"/>
      <c r="F69" s="254"/>
      <c r="G69" s="254"/>
      <c r="H69" s="254"/>
      <c r="I69" s="254"/>
      <c r="J69" s="254"/>
      <c r="K69" s="255"/>
    </row>
    <row r="70" spans="2:11" ht="18.75" customHeight="1">
      <c r="B70" s="256"/>
      <c r="C70" s="256"/>
      <c r="D70" s="256"/>
      <c r="E70" s="256"/>
      <c r="F70" s="256"/>
      <c r="G70" s="256"/>
      <c r="H70" s="256"/>
      <c r="I70" s="256"/>
      <c r="J70" s="256"/>
      <c r="K70" s="257"/>
    </row>
    <row r="71" spans="2:11" ht="18.75" customHeight="1">
      <c r="B71" s="257"/>
      <c r="C71" s="257"/>
      <c r="D71" s="257"/>
      <c r="E71" s="257"/>
      <c r="F71" s="257"/>
      <c r="G71" s="257"/>
      <c r="H71" s="257"/>
      <c r="I71" s="257"/>
      <c r="J71" s="257"/>
      <c r="K71" s="257"/>
    </row>
    <row r="72" spans="2:11" ht="7.5" customHeight="1">
      <c r="B72" s="258"/>
      <c r="C72" s="259"/>
      <c r="D72" s="259"/>
      <c r="E72" s="259"/>
      <c r="F72" s="259"/>
      <c r="G72" s="259"/>
      <c r="H72" s="259"/>
      <c r="I72" s="259"/>
      <c r="J72" s="259"/>
      <c r="K72" s="260"/>
    </row>
    <row r="73" spans="2:11" ht="45" customHeight="1">
      <c r="B73" s="261"/>
      <c r="C73" s="367" t="s">
        <v>107</v>
      </c>
      <c r="D73" s="367"/>
      <c r="E73" s="367"/>
      <c r="F73" s="367"/>
      <c r="G73" s="367"/>
      <c r="H73" s="367"/>
      <c r="I73" s="367"/>
      <c r="J73" s="367"/>
      <c r="K73" s="262"/>
    </row>
    <row r="74" spans="2:11" ht="17.25" customHeight="1">
      <c r="B74" s="261"/>
      <c r="C74" s="263" t="s">
        <v>1432</v>
      </c>
      <c r="D74" s="263"/>
      <c r="E74" s="263"/>
      <c r="F74" s="263" t="s">
        <v>1433</v>
      </c>
      <c r="G74" s="264"/>
      <c r="H74" s="263" t="s">
        <v>131</v>
      </c>
      <c r="I74" s="263" t="s">
        <v>61</v>
      </c>
      <c r="J74" s="263" t="s">
        <v>1434</v>
      </c>
      <c r="K74" s="262"/>
    </row>
    <row r="75" spans="2:11" ht="17.25" customHeight="1">
      <c r="B75" s="261"/>
      <c r="C75" s="265" t="s">
        <v>1435</v>
      </c>
      <c r="D75" s="265"/>
      <c r="E75" s="265"/>
      <c r="F75" s="266" t="s">
        <v>1436</v>
      </c>
      <c r="G75" s="267"/>
      <c r="H75" s="265"/>
      <c r="I75" s="265"/>
      <c r="J75" s="265" t="s">
        <v>1437</v>
      </c>
      <c r="K75" s="262"/>
    </row>
    <row r="76" spans="2:11" ht="5.25" customHeight="1">
      <c r="B76" s="261"/>
      <c r="C76" s="268"/>
      <c r="D76" s="268"/>
      <c r="E76" s="268"/>
      <c r="F76" s="268"/>
      <c r="G76" s="269"/>
      <c r="H76" s="268"/>
      <c r="I76" s="268"/>
      <c r="J76" s="268"/>
      <c r="K76" s="262"/>
    </row>
    <row r="77" spans="2:11" ht="15" customHeight="1">
      <c r="B77" s="261"/>
      <c r="C77" s="251" t="s">
        <v>57</v>
      </c>
      <c r="D77" s="268"/>
      <c r="E77" s="268"/>
      <c r="F77" s="270" t="s">
        <v>1438</v>
      </c>
      <c r="G77" s="269"/>
      <c r="H77" s="251" t="s">
        <v>1439</v>
      </c>
      <c r="I77" s="251" t="s">
        <v>1440</v>
      </c>
      <c r="J77" s="251">
        <v>20</v>
      </c>
      <c r="K77" s="262"/>
    </row>
    <row r="78" spans="2:11" ht="15" customHeight="1">
      <c r="B78" s="261"/>
      <c r="C78" s="251" t="s">
        <v>1441</v>
      </c>
      <c r="D78" s="251"/>
      <c r="E78" s="251"/>
      <c r="F78" s="270" t="s">
        <v>1438</v>
      </c>
      <c r="G78" s="269"/>
      <c r="H78" s="251" t="s">
        <v>1442</v>
      </c>
      <c r="I78" s="251" t="s">
        <v>1440</v>
      </c>
      <c r="J78" s="251">
        <v>120</v>
      </c>
      <c r="K78" s="262"/>
    </row>
    <row r="79" spans="2:11" ht="15" customHeight="1">
      <c r="B79" s="271"/>
      <c r="C79" s="251" t="s">
        <v>1443</v>
      </c>
      <c r="D79" s="251"/>
      <c r="E79" s="251"/>
      <c r="F79" s="270" t="s">
        <v>1444</v>
      </c>
      <c r="G79" s="269"/>
      <c r="H79" s="251" t="s">
        <v>1445</v>
      </c>
      <c r="I79" s="251" t="s">
        <v>1440</v>
      </c>
      <c r="J79" s="251">
        <v>50</v>
      </c>
      <c r="K79" s="262"/>
    </row>
    <row r="80" spans="2:11" ht="15" customHeight="1">
      <c r="B80" s="271"/>
      <c r="C80" s="251" t="s">
        <v>1446</v>
      </c>
      <c r="D80" s="251"/>
      <c r="E80" s="251"/>
      <c r="F80" s="270" t="s">
        <v>1438</v>
      </c>
      <c r="G80" s="269"/>
      <c r="H80" s="251" t="s">
        <v>1447</v>
      </c>
      <c r="I80" s="251" t="s">
        <v>1448</v>
      </c>
      <c r="J80" s="251"/>
      <c r="K80" s="262"/>
    </row>
    <row r="81" spans="2:11" ht="15" customHeight="1">
      <c r="B81" s="271"/>
      <c r="C81" s="272" t="s">
        <v>1449</v>
      </c>
      <c r="D81" s="272"/>
      <c r="E81" s="272"/>
      <c r="F81" s="273" t="s">
        <v>1444</v>
      </c>
      <c r="G81" s="272"/>
      <c r="H81" s="272" t="s">
        <v>1450</v>
      </c>
      <c r="I81" s="272" t="s">
        <v>1440</v>
      </c>
      <c r="J81" s="272">
        <v>15</v>
      </c>
      <c r="K81" s="262"/>
    </row>
    <row r="82" spans="2:11" ht="15" customHeight="1">
      <c r="B82" s="271"/>
      <c r="C82" s="272" t="s">
        <v>1451</v>
      </c>
      <c r="D82" s="272"/>
      <c r="E82" s="272"/>
      <c r="F82" s="273" t="s">
        <v>1444</v>
      </c>
      <c r="G82" s="272"/>
      <c r="H82" s="272" t="s">
        <v>1452</v>
      </c>
      <c r="I82" s="272" t="s">
        <v>1440</v>
      </c>
      <c r="J82" s="272">
        <v>15</v>
      </c>
      <c r="K82" s="262"/>
    </row>
    <row r="83" spans="2:11" ht="15" customHeight="1">
      <c r="B83" s="271"/>
      <c r="C83" s="272" t="s">
        <v>1453</v>
      </c>
      <c r="D83" s="272"/>
      <c r="E83" s="272"/>
      <c r="F83" s="273" t="s">
        <v>1444</v>
      </c>
      <c r="G83" s="272"/>
      <c r="H83" s="272" t="s">
        <v>1454</v>
      </c>
      <c r="I83" s="272" t="s">
        <v>1440</v>
      </c>
      <c r="J83" s="272">
        <v>20</v>
      </c>
      <c r="K83" s="262"/>
    </row>
    <row r="84" spans="2:11" ht="15" customHeight="1">
      <c r="B84" s="271"/>
      <c r="C84" s="272" t="s">
        <v>1455</v>
      </c>
      <c r="D84" s="272"/>
      <c r="E84" s="272"/>
      <c r="F84" s="273" t="s">
        <v>1444</v>
      </c>
      <c r="G84" s="272"/>
      <c r="H84" s="272" t="s">
        <v>1456</v>
      </c>
      <c r="I84" s="272" t="s">
        <v>1440</v>
      </c>
      <c r="J84" s="272">
        <v>20</v>
      </c>
      <c r="K84" s="262"/>
    </row>
    <row r="85" spans="2:11" ht="15" customHeight="1">
      <c r="B85" s="271"/>
      <c r="C85" s="251" t="s">
        <v>1457</v>
      </c>
      <c r="D85" s="251"/>
      <c r="E85" s="251"/>
      <c r="F85" s="270" t="s">
        <v>1444</v>
      </c>
      <c r="G85" s="269"/>
      <c r="H85" s="251" t="s">
        <v>1458</v>
      </c>
      <c r="I85" s="251" t="s">
        <v>1440</v>
      </c>
      <c r="J85" s="251">
        <v>50</v>
      </c>
      <c r="K85" s="262"/>
    </row>
    <row r="86" spans="2:11" ht="15" customHeight="1">
      <c r="B86" s="271"/>
      <c r="C86" s="251" t="s">
        <v>1459</v>
      </c>
      <c r="D86" s="251"/>
      <c r="E86" s="251"/>
      <c r="F86" s="270" t="s">
        <v>1444</v>
      </c>
      <c r="G86" s="269"/>
      <c r="H86" s="251" t="s">
        <v>1460</v>
      </c>
      <c r="I86" s="251" t="s">
        <v>1440</v>
      </c>
      <c r="J86" s="251">
        <v>20</v>
      </c>
      <c r="K86" s="262"/>
    </row>
    <row r="87" spans="2:11" ht="15" customHeight="1">
      <c r="B87" s="271"/>
      <c r="C87" s="251" t="s">
        <v>1461</v>
      </c>
      <c r="D87" s="251"/>
      <c r="E87" s="251"/>
      <c r="F87" s="270" t="s">
        <v>1444</v>
      </c>
      <c r="G87" s="269"/>
      <c r="H87" s="251" t="s">
        <v>1462</v>
      </c>
      <c r="I87" s="251" t="s">
        <v>1440</v>
      </c>
      <c r="J87" s="251">
        <v>20</v>
      </c>
      <c r="K87" s="262"/>
    </row>
    <row r="88" spans="2:11" ht="15" customHeight="1">
      <c r="B88" s="271"/>
      <c r="C88" s="251" t="s">
        <v>1463</v>
      </c>
      <c r="D88" s="251"/>
      <c r="E88" s="251"/>
      <c r="F88" s="270" t="s">
        <v>1444</v>
      </c>
      <c r="G88" s="269"/>
      <c r="H88" s="251" t="s">
        <v>1464</v>
      </c>
      <c r="I88" s="251" t="s">
        <v>1440</v>
      </c>
      <c r="J88" s="251">
        <v>50</v>
      </c>
      <c r="K88" s="262"/>
    </row>
    <row r="89" spans="2:11" ht="15" customHeight="1">
      <c r="B89" s="271"/>
      <c r="C89" s="251" t="s">
        <v>1465</v>
      </c>
      <c r="D89" s="251"/>
      <c r="E89" s="251"/>
      <c r="F89" s="270" t="s">
        <v>1444</v>
      </c>
      <c r="G89" s="269"/>
      <c r="H89" s="251" t="s">
        <v>1465</v>
      </c>
      <c r="I89" s="251" t="s">
        <v>1440</v>
      </c>
      <c r="J89" s="251">
        <v>50</v>
      </c>
      <c r="K89" s="262"/>
    </row>
    <row r="90" spans="2:11" ht="15" customHeight="1">
      <c r="B90" s="271"/>
      <c r="C90" s="251" t="s">
        <v>136</v>
      </c>
      <c r="D90" s="251"/>
      <c r="E90" s="251"/>
      <c r="F90" s="270" t="s">
        <v>1444</v>
      </c>
      <c r="G90" s="269"/>
      <c r="H90" s="251" t="s">
        <v>1466</v>
      </c>
      <c r="I90" s="251" t="s">
        <v>1440</v>
      </c>
      <c r="J90" s="251">
        <v>255</v>
      </c>
      <c r="K90" s="262"/>
    </row>
    <row r="91" spans="2:11" ht="15" customHeight="1">
      <c r="B91" s="271"/>
      <c r="C91" s="251" t="s">
        <v>1467</v>
      </c>
      <c r="D91" s="251"/>
      <c r="E91" s="251"/>
      <c r="F91" s="270" t="s">
        <v>1438</v>
      </c>
      <c r="G91" s="269"/>
      <c r="H91" s="251" t="s">
        <v>1468</v>
      </c>
      <c r="I91" s="251" t="s">
        <v>1469</v>
      </c>
      <c r="J91" s="251"/>
      <c r="K91" s="262"/>
    </row>
    <row r="92" spans="2:11" ht="15" customHeight="1">
      <c r="B92" s="271"/>
      <c r="C92" s="251" t="s">
        <v>1470</v>
      </c>
      <c r="D92" s="251"/>
      <c r="E92" s="251"/>
      <c r="F92" s="270" t="s">
        <v>1438</v>
      </c>
      <c r="G92" s="269"/>
      <c r="H92" s="251" t="s">
        <v>1471</v>
      </c>
      <c r="I92" s="251" t="s">
        <v>1472</v>
      </c>
      <c r="J92" s="251"/>
      <c r="K92" s="262"/>
    </row>
    <row r="93" spans="2:11" ht="15" customHeight="1">
      <c r="B93" s="271"/>
      <c r="C93" s="251" t="s">
        <v>1473</v>
      </c>
      <c r="D93" s="251"/>
      <c r="E93" s="251"/>
      <c r="F93" s="270" t="s">
        <v>1438</v>
      </c>
      <c r="G93" s="269"/>
      <c r="H93" s="251" t="s">
        <v>1473</v>
      </c>
      <c r="I93" s="251" t="s">
        <v>1472</v>
      </c>
      <c r="J93" s="251"/>
      <c r="K93" s="262"/>
    </row>
    <row r="94" spans="2:11" ht="15" customHeight="1">
      <c r="B94" s="271"/>
      <c r="C94" s="251" t="s">
        <v>42</v>
      </c>
      <c r="D94" s="251"/>
      <c r="E94" s="251"/>
      <c r="F94" s="270" t="s">
        <v>1438</v>
      </c>
      <c r="G94" s="269"/>
      <c r="H94" s="251" t="s">
        <v>1474</v>
      </c>
      <c r="I94" s="251" t="s">
        <v>1472</v>
      </c>
      <c r="J94" s="251"/>
      <c r="K94" s="262"/>
    </row>
    <row r="95" spans="2:11" ht="15" customHeight="1">
      <c r="B95" s="271"/>
      <c r="C95" s="251" t="s">
        <v>52</v>
      </c>
      <c r="D95" s="251"/>
      <c r="E95" s="251"/>
      <c r="F95" s="270" t="s">
        <v>1438</v>
      </c>
      <c r="G95" s="269"/>
      <c r="H95" s="251" t="s">
        <v>1475</v>
      </c>
      <c r="I95" s="251" t="s">
        <v>1472</v>
      </c>
      <c r="J95" s="251"/>
      <c r="K95" s="262"/>
    </row>
    <row r="96" spans="2:11" ht="15" customHeight="1">
      <c r="B96" s="274"/>
      <c r="C96" s="275"/>
      <c r="D96" s="275"/>
      <c r="E96" s="275"/>
      <c r="F96" s="275"/>
      <c r="G96" s="275"/>
      <c r="H96" s="275"/>
      <c r="I96" s="275"/>
      <c r="J96" s="275"/>
      <c r="K96" s="276"/>
    </row>
    <row r="97" spans="2:11" ht="18.75" customHeight="1">
      <c r="B97" s="277"/>
      <c r="C97" s="278"/>
      <c r="D97" s="278"/>
      <c r="E97" s="278"/>
      <c r="F97" s="278"/>
      <c r="G97" s="278"/>
      <c r="H97" s="278"/>
      <c r="I97" s="278"/>
      <c r="J97" s="278"/>
      <c r="K97" s="277"/>
    </row>
    <row r="98" spans="2:11" ht="18.75" customHeight="1">
      <c r="B98" s="257"/>
      <c r="C98" s="257"/>
      <c r="D98" s="257"/>
      <c r="E98" s="257"/>
      <c r="F98" s="257"/>
      <c r="G98" s="257"/>
      <c r="H98" s="257"/>
      <c r="I98" s="257"/>
      <c r="J98" s="257"/>
      <c r="K98" s="257"/>
    </row>
    <row r="99" spans="2:11" ht="7.5" customHeight="1">
      <c r="B99" s="258"/>
      <c r="C99" s="259"/>
      <c r="D99" s="259"/>
      <c r="E99" s="259"/>
      <c r="F99" s="259"/>
      <c r="G99" s="259"/>
      <c r="H99" s="259"/>
      <c r="I99" s="259"/>
      <c r="J99" s="259"/>
      <c r="K99" s="260"/>
    </row>
    <row r="100" spans="2:11" ht="45" customHeight="1">
      <c r="B100" s="261"/>
      <c r="C100" s="367" t="s">
        <v>1476</v>
      </c>
      <c r="D100" s="367"/>
      <c r="E100" s="367"/>
      <c r="F100" s="367"/>
      <c r="G100" s="367"/>
      <c r="H100" s="367"/>
      <c r="I100" s="367"/>
      <c r="J100" s="367"/>
      <c r="K100" s="262"/>
    </row>
    <row r="101" spans="2:11" ht="17.25" customHeight="1">
      <c r="B101" s="261"/>
      <c r="C101" s="263" t="s">
        <v>1432</v>
      </c>
      <c r="D101" s="263"/>
      <c r="E101" s="263"/>
      <c r="F101" s="263" t="s">
        <v>1433</v>
      </c>
      <c r="G101" s="264"/>
      <c r="H101" s="263" t="s">
        <v>131</v>
      </c>
      <c r="I101" s="263" t="s">
        <v>61</v>
      </c>
      <c r="J101" s="263" t="s">
        <v>1434</v>
      </c>
      <c r="K101" s="262"/>
    </row>
    <row r="102" spans="2:11" ht="17.25" customHeight="1">
      <c r="B102" s="261"/>
      <c r="C102" s="265" t="s">
        <v>1435</v>
      </c>
      <c r="D102" s="265"/>
      <c r="E102" s="265"/>
      <c r="F102" s="266" t="s">
        <v>1436</v>
      </c>
      <c r="G102" s="267"/>
      <c r="H102" s="265"/>
      <c r="I102" s="265"/>
      <c r="J102" s="265" t="s">
        <v>1437</v>
      </c>
      <c r="K102" s="262"/>
    </row>
    <row r="103" spans="2:11" ht="5.25" customHeight="1">
      <c r="B103" s="261"/>
      <c r="C103" s="263"/>
      <c r="D103" s="263"/>
      <c r="E103" s="263"/>
      <c r="F103" s="263"/>
      <c r="G103" s="279"/>
      <c r="H103" s="263"/>
      <c r="I103" s="263"/>
      <c r="J103" s="263"/>
      <c r="K103" s="262"/>
    </row>
    <row r="104" spans="2:11" ht="15" customHeight="1">
      <c r="B104" s="261"/>
      <c r="C104" s="251" t="s">
        <v>57</v>
      </c>
      <c r="D104" s="268"/>
      <c r="E104" s="268"/>
      <c r="F104" s="270" t="s">
        <v>1438</v>
      </c>
      <c r="G104" s="279"/>
      <c r="H104" s="251" t="s">
        <v>1477</v>
      </c>
      <c r="I104" s="251" t="s">
        <v>1440</v>
      </c>
      <c r="J104" s="251">
        <v>20</v>
      </c>
      <c r="K104" s="262"/>
    </row>
    <row r="105" spans="2:11" ht="15" customHeight="1">
      <c r="B105" s="261"/>
      <c r="C105" s="251" t="s">
        <v>1441</v>
      </c>
      <c r="D105" s="251"/>
      <c r="E105" s="251"/>
      <c r="F105" s="270" t="s">
        <v>1438</v>
      </c>
      <c r="G105" s="251"/>
      <c r="H105" s="251" t="s">
        <v>1477</v>
      </c>
      <c r="I105" s="251" t="s">
        <v>1440</v>
      </c>
      <c r="J105" s="251">
        <v>120</v>
      </c>
      <c r="K105" s="262"/>
    </row>
    <row r="106" spans="2:11" ht="15" customHeight="1">
      <c r="B106" s="271"/>
      <c r="C106" s="251" t="s">
        <v>1443</v>
      </c>
      <c r="D106" s="251"/>
      <c r="E106" s="251"/>
      <c r="F106" s="270" t="s">
        <v>1444</v>
      </c>
      <c r="G106" s="251"/>
      <c r="H106" s="251" t="s">
        <v>1477</v>
      </c>
      <c r="I106" s="251" t="s">
        <v>1440</v>
      </c>
      <c r="J106" s="251">
        <v>50</v>
      </c>
      <c r="K106" s="262"/>
    </row>
    <row r="107" spans="2:11" ht="15" customHeight="1">
      <c r="B107" s="271"/>
      <c r="C107" s="251" t="s">
        <v>1446</v>
      </c>
      <c r="D107" s="251"/>
      <c r="E107" s="251"/>
      <c r="F107" s="270" t="s">
        <v>1438</v>
      </c>
      <c r="G107" s="251"/>
      <c r="H107" s="251" t="s">
        <v>1477</v>
      </c>
      <c r="I107" s="251" t="s">
        <v>1448</v>
      </c>
      <c r="J107" s="251"/>
      <c r="K107" s="262"/>
    </row>
    <row r="108" spans="2:11" ht="15" customHeight="1">
      <c r="B108" s="271"/>
      <c r="C108" s="251" t="s">
        <v>1457</v>
      </c>
      <c r="D108" s="251"/>
      <c r="E108" s="251"/>
      <c r="F108" s="270" t="s">
        <v>1444</v>
      </c>
      <c r="G108" s="251"/>
      <c r="H108" s="251" t="s">
        <v>1477</v>
      </c>
      <c r="I108" s="251" t="s">
        <v>1440</v>
      </c>
      <c r="J108" s="251">
        <v>50</v>
      </c>
      <c r="K108" s="262"/>
    </row>
    <row r="109" spans="2:11" ht="15" customHeight="1">
      <c r="B109" s="271"/>
      <c r="C109" s="251" t="s">
        <v>1465</v>
      </c>
      <c r="D109" s="251"/>
      <c r="E109" s="251"/>
      <c r="F109" s="270" t="s">
        <v>1444</v>
      </c>
      <c r="G109" s="251"/>
      <c r="H109" s="251" t="s">
        <v>1477</v>
      </c>
      <c r="I109" s="251" t="s">
        <v>1440</v>
      </c>
      <c r="J109" s="251">
        <v>50</v>
      </c>
      <c r="K109" s="262"/>
    </row>
    <row r="110" spans="2:11" ht="15" customHeight="1">
      <c r="B110" s="271"/>
      <c r="C110" s="251" t="s">
        <v>1463</v>
      </c>
      <c r="D110" s="251"/>
      <c r="E110" s="251"/>
      <c r="F110" s="270" t="s">
        <v>1444</v>
      </c>
      <c r="G110" s="251"/>
      <c r="H110" s="251" t="s">
        <v>1477</v>
      </c>
      <c r="I110" s="251" t="s">
        <v>1440</v>
      </c>
      <c r="J110" s="251">
        <v>50</v>
      </c>
      <c r="K110" s="262"/>
    </row>
    <row r="111" spans="2:11" ht="15" customHeight="1">
      <c r="B111" s="271"/>
      <c r="C111" s="251" t="s">
        <v>57</v>
      </c>
      <c r="D111" s="251"/>
      <c r="E111" s="251"/>
      <c r="F111" s="270" t="s">
        <v>1438</v>
      </c>
      <c r="G111" s="251"/>
      <c r="H111" s="251" t="s">
        <v>1478</v>
      </c>
      <c r="I111" s="251" t="s">
        <v>1440</v>
      </c>
      <c r="J111" s="251">
        <v>20</v>
      </c>
      <c r="K111" s="262"/>
    </row>
    <row r="112" spans="2:11" ht="15" customHeight="1">
      <c r="B112" s="271"/>
      <c r="C112" s="251" t="s">
        <v>1479</v>
      </c>
      <c r="D112" s="251"/>
      <c r="E112" s="251"/>
      <c r="F112" s="270" t="s">
        <v>1438</v>
      </c>
      <c r="G112" s="251"/>
      <c r="H112" s="251" t="s">
        <v>1480</v>
      </c>
      <c r="I112" s="251" t="s">
        <v>1440</v>
      </c>
      <c r="J112" s="251">
        <v>120</v>
      </c>
      <c r="K112" s="262"/>
    </row>
    <row r="113" spans="2:11" ht="15" customHeight="1">
      <c r="B113" s="271"/>
      <c r="C113" s="251" t="s">
        <v>42</v>
      </c>
      <c r="D113" s="251"/>
      <c r="E113" s="251"/>
      <c r="F113" s="270" t="s">
        <v>1438</v>
      </c>
      <c r="G113" s="251"/>
      <c r="H113" s="251" t="s">
        <v>1481</v>
      </c>
      <c r="I113" s="251" t="s">
        <v>1472</v>
      </c>
      <c r="J113" s="251"/>
      <c r="K113" s="262"/>
    </row>
    <row r="114" spans="2:11" ht="15" customHeight="1">
      <c r="B114" s="271"/>
      <c r="C114" s="251" t="s">
        <v>52</v>
      </c>
      <c r="D114" s="251"/>
      <c r="E114" s="251"/>
      <c r="F114" s="270" t="s">
        <v>1438</v>
      </c>
      <c r="G114" s="251"/>
      <c r="H114" s="251" t="s">
        <v>1482</v>
      </c>
      <c r="I114" s="251" t="s">
        <v>1472</v>
      </c>
      <c r="J114" s="251"/>
      <c r="K114" s="262"/>
    </row>
    <row r="115" spans="2:11" ht="15" customHeight="1">
      <c r="B115" s="271"/>
      <c r="C115" s="251" t="s">
        <v>61</v>
      </c>
      <c r="D115" s="251"/>
      <c r="E115" s="251"/>
      <c r="F115" s="270" t="s">
        <v>1438</v>
      </c>
      <c r="G115" s="251"/>
      <c r="H115" s="251" t="s">
        <v>1483</v>
      </c>
      <c r="I115" s="251" t="s">
        <v>1484</v>
      </c>
      <c r="J115" s="251"/>
      <c r="K115" s="262"/>
    </row>
    <row r="116" spans="2:11" ht="15" customHeight="1">
      <c r="B116" s="274"/>
      <c r="C116" s="280"/>
      <c r="D116" s="280"/>
      <c r="E116" s="280"/>
      <c r="F116" s="280"/>
      <c r="G116" s="280"/>
      <c r="H116" s="280"/>
      <c r="I116" s="280"/>
      <c r="J116" s="280"/>
      <c r="K116" s="276"/>
    </row>
    <row r="117" spans="2:11" ht="18.75" customHeight="1">
      <c r="B117" s="281"/>
      <c r="C117" s="247"/>
      <c r="D117" s="247"/>
      <c r="E117" s="247"/>
      <c r="F117" s="282"/>
      <c r="G117" s="247"/>
      <c r="H117" s="247"/>
      <c r="I117" s="247"/>
      <c r="J117" s="247"/>
      <c r="K117" s="281"/>
    </row>
    <row r="118" spans="2:11" ht="18.75" customHeight="1">
      <c r="B118" s="257"/>
      <c r="C118" s="257"/>
      <c r="D118" s="257"/>
      <c r="E118" s="257"/>
      <c r="F118" s="257"/>
      <c r="G118" s="257"/>
      <c r="H118" s="257"/>
      <c r="I118" s="257"/>
      <c r="J118" s="257"/>
      <c r="K118" s="257"/>
    </row>
    <row r="119" spans="2:11" ht="7.5" customHeight="1">
      <c r="B119" s="283"/>
      <c r="C119" s="284"/>
      <c r="D119" s="284"/>
      <c r="E119" s="284"/>
      <c r="F119" s="284"/>
      <c r="G119" s="284"/>
      <c r="H119" s="284"/>
      <c r="I119" s="284"/>
      <c r="J119" s="284"/>
      <c r="K119" s="285"/>
    </row>
    <row r="120" spans="2:11" ht="45" customHeight="1">
      <c r="B120" s="286"/>
      <c r="C120" s="363" t="s">
        <v>1485</v>
      </c>
      <c r="D120" s="363"/>
      <c r="E120" s="363"/>
      <c r="F120" s="363"/>
      <c r="G120" s="363"/>
      <c r="H120" s="363"/>
      <c r="I120" s="363"/>
      <c r="J120" s="363"/>
      <c r="K120" s="287"/>
    </row>
    <row r="121" spans="2:11" ht="17.25" customHeight="1">
      <c r="B121" s="288"/>
      <c r="C121" s="263" t="s">
        <v>1432</v>
      </c>
      <c r="D121" s="263"/>
      <c r="E121" s="263"/>
      <c r="F121" s="263" t="s">
        <v>1433</v>
      </c>
      <c r="G121" s="264"/>
      <c r="H121" s="263" t="s">
        <v>131</v>
      </c>
      <c r="I121" s="263" t="s">
        <v>61</v>
      </c>
      <c r="J121" s="263" t="s">
        <v>1434</v>
      </c>
      <c r="K121" s="289"/>
    </row>
    <row r="122" spans="2:11" ht="17.25" customHeight="1">
      <c r="B122" s="288"/>
      <c r="C122" s="265" t="s">
        <v>1435</v>
      </c>
      <c r="D122" s="265"/>
      <c r="E122" s="265"/>
      <c r="F122" s="266" t="s">
        <v>1436</v>
      </c>
      <c r="G122" s="267"/>
      <c r="H122" s="265"/>
      <c r="I122" s="265"/>
      <c r="J122" s="265" t="s">
        <v>1437</v>
      </c>
      <c r="K122" s="289"/>
    </row>
    <row r="123" spans="2:11" ht="5.25" customHeight="1">
      <c r="B123" s="290"/>
      <c r="C123" s="268"/>
      <c r="D123" s="268"/>
      <c r="E123" s="268"/>
      <c r="F123" s="268"/>
      <c r="G123" s="251"/>
      <c r="H123" s="268"/>
      <c r="I123" s="268"/>
      <c r="J123" s="268"/>
      <c r="K123" s="291"/>
    </row>
    <row r="124" spans="2:11" ht="15" customHeight="1">
      <c r="B124" s="290"/>
      <c r="C124" s="251" t="s">
        <v>1441</v>
      </c>
      <c r="D124" s="268"/>
      <c r="E124" s="268"/>
      <c r="F124" s="270" t="s">
        <v>1438</v>
      </c>
      <c r="G124" s="251"/>
      <c r="H124" s="251" t="s">
        <v>1477</v>
      </c>
      <c r="I124" s="251" t="s">
        <v>1440</v>
      </c>
      <c r="J124" s="251">
        <v>120</v>
      </c>
      <c r="K124" s="292"/>
    </row>
    <row r="125" spans="2:11" ht="15" customHeight="1">
      <c r="B125" s="290"/>
      <c r="C125" s="251" t="s">
        <v>1486</v>
      </c>
      <c r="D125" s="251"/>
      <c r="E125" s="251"/>
      <c r="F125" s="270" t="s">
        <v>1438</v>
      </c>
      <c r="G125" s="251"/>
      <c r="H125" s="251" t="s">
        <v>1487</v>
      </c>
      <c r="I125" s="251" t="s">
        <v>1440</v>
      </c>
      <c r="J125" s="251" t="s">
        <v>1488</v>
      </c>
      <c r="K125" s="292"/>
    </row>
    <row r="126" spans="2:11" ht="15" customHeight="1">
      <c r="B126" s="290"/>
      <c r="C126" s="251" t="s">
        <v>1387</v>
      </c>
      <c r="D126" s="251"/>
      <c r="E126" s="251"/>
      <c r="F126" s="270" t="s">
        <v>1438</v>
      </c>
      <c r="G126" s="251"/>
      <c r="H126" s="251" t="s">
        <v>1489</v>
      </c>
      <c r="I126" s="251" t="s">
        <v>1440</v>
      </c>
      <c r="J126" s="251" t="s">
        <v>1488</v>
      </c>
      <c r="K126" s="292"/>
    </row>
    <row r="127" spans="2:11" ht="15" customHeight="1">
      <c r="B127" s="290"/>
      <c r="C127" s="251" t="s">
        <v>1449</v>
      </c>
      <c r="D127" s="251"/>
      <c r="E127" s="251"/>
      <c r="F127" s="270" t="s">
        <v>1444</v>
      </c>
      <c r="G127" s="251"/>
      <c r="H127" s="251" t="s">
        <v>1450</v>
      </c>
      <c r="I127" s="251" t="s">
        <v>1440</v>
      </c>
      <c r="J127" s="251">
        <v>15</v>
      </c>
      <c r="K127" s="292"/>
    </row>
    <row r="128" spans="2:11" ht="15" customHeight="1">
      <c r="B128" s="290"/>
      <c r="C128" s="272" t="s">
        <v>1451</v>
      </c>
      <c r="D128" s="272"/>
      <c r="E128" s="272"/>
      <c r="F128" s="273" t="s">
        <v>1444</v>
      </c>
      <c r="G128" s="272"/>
      <c r="H128" s="272" t="s">
        <v>1452</v>
      </c>
      <c r="I128" s="272" t="s">
        <v>1440</v>
      </c>
      <c r="J128" s="272">
        <v>15</v>
      </c>
      <c r="K128" s="292"/>
    </row>
    <row r="129" spans="2:11" ht="15" customHeight="1">
      <c r="B129" s="290"/>
      <c r="C129" s="272" t="s">
        <v>1453</v>
      </c>
      <c r="D129" s="272"/>
      <c r="E129" s="272"/>
      <c r="F129" s="273" t="s">
        <v>1444</v>
      </c>
      <c r="G129" s="272"/>
      <c r="H129" s="272" t="s">
        <v>1454</v>
      </c>
      <c r="I129" s="272" t="s">
        <v>1440</v>
      </c>
      <c r="J129" s="272">
        <v>20</v>
      </c>
      <c r="K129" s="292"/>
    </row>
    <row r="130" spans="2:11" ht="15" customHeight="1">
      <c r="B130" s="290"/>
      <c r="C130" s="272" t="s">
        <v>1455</v>
      </c>
      <c r="D130" s="272"/>
      <c r="E130" s="272"/>
      <c r="F130" s="273" t="s">
        <v>1444</v>
      </c>
      <c r="G130" s="272"/>
      <c r="H130" s="272" t="s">
        <v>1456</v>
      </c>
      <c r="I130" s="272" t="s">
        <v>1440</v>
      </c>
      <c r="J130" s="272">
        <v>20</v>
      </c>
      <c r="K130" s="292"/>
    </row>
    <row r="131" spans="2:11" ht="15" customHeight="1">
      <c r="B131" s="290"/>
      <c r="C131" s="251" t="s">
        <v>1443</v>
      </c>
      <c r="D131" s="251"/>
      <c r="E131" s="251"/>
      <c r="F131" s="270" t="s">
        <v>1444</v>
      </c>
      <c r="G131" s="251"/>
      <c r="H131" s="251" t="s">
        <v>1477</v>
      </c>
      <c r="I131" s="251" t="s">
        <v>1440</v>
      </c>
      <c r="J131" s="251">
        <v>50</v>
      </c>
      <c r="K131" s="292"/>
    </row>
    <row r="132" spans="2:11" ht="15" customHeight="1">
      <c r="B132" s="290"/>
      <c r="C132" s="251" t="s">
        <v>1457</v>
      </c>
      <c r="D132" s="251"/>
      <c r="E132" s="251"/>
      <c r="F132" s="270" t="s">
        <v>1444</v>
      </c>
      <c r="G132" s="251"/>
      <c r="H132" s="251" t="s">
        <v>1477</v>
      </c>
      <c r="I132" s="251" t="s">
        <v>1440</v>
      </c>
      <c r="J132" s="251">
        <v>50</v>
      </c>
      <c r="K132" s="292"/>
    </row>
    <row r="133" spans="2:11" ht="15" customHeight="1">
      <c r="B133" s="290"/>
      <c r="C133" s="251" t="s">
        <v>1463</v>
      </c>
      <c r="D133" s="251"/>
      <c r="E133" s="251"/>
      <c r="F133" s="270" t="s">
        <v>1444</v>
      </c>
      <c r="G133" s="251"/>
      <c r="H133" s="251" t="s">
        <v>1477</v>
      </c>
      <c r="I133" s="251" t="s">
        <v>1440</v>
      </c>
      <c r="J133" s="251">
        <v>50</v>
      </c>
      <c r="K133" s="292"/>
    </row>
    <row r="134" spans="2:11" ht="15" customHeight="1">
      <c r="B134" s="290"/>
      <c r="C134" s="251" t="s">
        <v>1465</v>
      </c>
      <c r="D134" s="251"/>
      <c r="E134" s="251"/>
      <c r="F134" s="270" t="s">
        <v>1444</v>
      </c>
      <c r="G134" s="251"/>
      <c r="H134" s="251" t="s">
        <v>1477</v>
      </c>
      <c r="I134" s="251" t="s">
        <v>1440</v>
      </c>
      <c r="J134" s="251">
        <v>50</v>
      </c>
      <c r="K134" s="292"/>
    </row>
    <row r="135" spans="2:11" ht="15" customHeight="1">
      <c r="B135" s="290"/>
      <c r="C135" s="251" t="s">
        <v>136</v>
      </c>
      <c r="D135" s="251"/>
      <c r="E135" s="251"/>
      <c r="F135" s="270" t="s">
        <v>1444</v>
      </c>
      <c r="G135" s="251"/>
      <c r="H135" s="251" t="s">
        <v>1490</v>
      </c>
      <c r="I135" s="251" t="s">
        <v>1440</v>
      </c>
      <c r="J135" s="251">
        <v>255</v>
      </c>
      <c r="K135" s="292"/>
    </row>
    <row r="136" spans="2:11" ht="15" customHeight="1">
      <c r="B136" s="290"/>
      <c r="C136" s="251" t="s">
        <v>1467</v>
      </c>
      <c r="D136" s="251"/>
      <c r="E136" s="251"/>
      <c r="F136" s="270" t="s">
        <v>1438</v>
      </c>
      <c r="G136" s="251"/>
      <c r="H136" s="251" t="s">
        <v>1491</v>
      </c>
      <c r="I136" s="251" t="s">
        <v>1469</v>
      </c>
      <c r="J136" s="251"/>
      <c r="K136" s="292"/>
    </row>
    <row r="137" spans="2:11" ht="15" customHeight="1">
      <c r="B137" s="290"/>
      <c r="C137" s="251" t="s">
        <v>1470</v>
      </c>
      <c r="D137" s="251"/>
      <c r="E137" s="251"/>
      <c r="F137" s="270" t="s">
        <v>1438</v>
      </c>
      <c r="G137" s="251"/>
      <c r="H137" s="251" t="s">
        <v>1492</v>
      </c>
      <c r="I137" s="251" t="s">
        <v>1472</v>
      </c>
      <c r="J137" s="251"/>
      <c r="K137" s="292"/>
    </row>
    <row r="138" spans="2:11" ht="15" customHeight="1">
      <c r="B138" s="290"/>
      <c r="C138" s="251" t="s">
        <v>1473</v>
      </c>
      <c r="D138" s="251"/>
      <c r="E138" s="251"/>
      <c r="F138" s="270" t="s">
        <v>1438</v>
      </c>
      <c r="G138" s="251"/>
      <c r="H138" s="251" t="s">
        <v>1473</v>
      </c>
      <c r="I138" s="251" t="s">
        <v>1472</v>
      </c>
      <c r="J138" s="251"/>
      <c r="K138" s="292"/>
    </row>
    <row r="139" spans="2:11" ht="15" customHeight="1">
      <c r="B139" s="290"/>
      <c r="C139" s="251" t="s">
        <v>42</v>
      </c>
      <c r="D139" s="251"/>
      <c r="E139" s="251"/>
      <c r="F139" s="270" t="s">
        <v>1438</v>
      </c>
      <c r="G139" s="251"/>
      <c r="H139" s="251" t="s">
        <v>1493</v>
      </c>
      <c r="I139" s="251" t="s">
        <v>1472</v>
      </c>
      <c r="J139" s="251"/>
      <c r="K139" s="292"/>
    </row>
    <row r="140" spans="2:11" ht="15" customHeight="1">
      <c r="B140" s="290"/>
      <c r="C140" s="251" t="s">
        <v>1494</v>
      </c>
      <c r="D140" s="251"/>
      <c r="E140" s="251"/>
      <c r="F140" s="270" t="s">
        <v>1438</v>
      </c>
      <c r="G140" s="251"/>
      <c r="H140" s="251" t="s">
        <v>1495</v>
      </c>
      <c r="I140" s="251" t="s">
        <v>1472</v>
      </c>
      <c r="J140" s="251"/>
      <c r="K140" s="292"/>
    </row>
    <row r="141" spans="2:11" ht="15" customHeight="1">
      <c r="B141" s="293"/>
      <c r="C141" s="294"/>
      <c r="D141" s="294"/>
      <c r="E141" s="294"/>
      <c r="F141" s="294"/>
      <c r="G141" s="294"/>
      <c r="H141" s="294"/>
      <c r="I141" s="294"/>
      <c r="J141" s="294"/>
      <c r="K141" s="295"/>
    </row>
    <row r="142" spans="2:11" ht="18.75" customHeight="1">
      <c r="B142" s="247"/>
      <c r="C142" s="247"/>
      <c r="D142" s="247"/>
      <c r="E142" s="247"/>
      <c r="F142" s="282"/>
      <c r="G142" s="247"/>
      <c r="H142" s="247"/>
      <c r="I142" s="247"/>
      <c r="J142" s="247"/>
      <c r="K142" s="247"/>
    </row>
    <row r="143" spans="2:11" ht="18.75" customHeight="1">
      <c r="B143" s="257"/>
      <c r="C143" s="257"/>
      <c r="D143" s="257"/>
      <c r="E143" s="257"/>
      <c r="F143" s="257"/>
      <c r="G143" s="257"/>
      <c r="H143" s="257"/>
      <c r="I143" s="257"/>
      <c r="J143" s="257"/>
      <c r="K143" s="257"/>
    </row>
    <row r="144" spans="2:11" ht="7.5" customHeight="1">
      <c r="B144" s="258"/>
      <c r="C144" s="259"/>
      <c r="D144" s="259"/>
      <c r="E144" s="259"/>
      <c r="F144" s="259"/>
      <c r="G144" s="259"/>
      <c r="H144" s="259"/>
      <c r="I144" s="259"/>
      <c r="J144" s="259"/>
      <c r="K144" s="260"/>
    </row>
    <row r="145" spans="2:11" ht="45" customHeight="1">
      <c r="B145" s="261"/>
      <c r="C145" s="367" t="s">
        <v>1496</v>
      </c>
      <c r="D145" s="367"/>
      <c r="E145" s="367"/>
      <c r="F145" s="367"/>
      <c r="G145" s="367"/>
      <c r="H145" s="367"/>
      <c r="I145" s="367"/>
      <c r="J145" s="367"/>
      <c r="K145" s="262"/>
    </row>
    <row r="146" spans="2:11" ht="17.25" customHeight="1">
      <c r="B146" s="261"/>
      <c r="C146" s="263" t="s">
        <v>1432</v>
      </c>
      <c r="D146" s="263"/>
      <c r="E146" s="263"/>
      <c r="F146" s="263" t="s">
        <v>1433</v>
      </c>
      <c r="G146" s="264"/>
      <c r="H146" s="263" t="s">
        <v>131</v>
      </c>
      <c r="I146" s="263" t="s">
        <v>61</v>
      </c>
      <c r="J146" s="263" t="s">
        <v>1434</v>
      </c>
      <c r="K146" s="262"/>
    </row>
    <row r="147" spans="2:11" ht="17.25" customHeight="1">
      <c r="B147" s="261"/>
      <c r="C147" s="265" t="s">
        <v>1435</v>
      </c>
      <c r="D147" s="265"/>
      <c r="E147" s="265"/>
      <c r="F147" s="266" t="s">
        <v>1436</v>
      </c>
      <c r="G147" s="267"/>
      <c r="H147" s="265"/>
      <c r="I147" s="265"/>
      <c r="J147" s="265" t="s">
        <v>1437</v>
      </c>
      <c r="K147" s="262"/>
    </row>
    <row r="148" spans="2:11" ht="5.25" customHeight="1">
      <c r="B148" s="271"/>
      <c r="C148" s="268"/>
      <c r="D148" s="268"/>
      <c r="E148" s="268"/>
      <c r="F148" s="268"/>
      <c r="G148" s="269"/>
      <c r="H148" s="268"/>
      <c r="I148" s="268"/>
      <c r="J148" s="268"/>
      <c r="K148" s="292"/>
    </row>
    <row r="149" spans="2:11" ht="15" customHeight="1">
      <c r="B149" s="271"/>
      <c r="C149" s="296" t="s">
        <v>1441</v>
      </c>
      <c r="D149" s="251"/>
      <c r="E149" s="251"/>
      <c r="F149" s="297" t="s">
        <v>1438</v>
      </c>
      <c r="G149" s="251"/>
      <c r="H149" s="296" t="s">
        <v>1477</v>
      </c>
      <c r="I149" s="296" t="s">
        <v>1440</v>
      </c>
      <c r="J149" s="296">
        <v>120</v>
      </c>
      <c r="K149" s="292"/>
    </row>
    <row r="150" spans="2:11" ht="15" customHeight="1">
      <c r="B150" s="271"/>
      <c r="C150" s="296" t="s">
        <v>1486</v>
      </c>
      <c r="D150" s="251"/>
      <c r="E150" s="251"/>
      <c r="F150" s="297" t="s">
        <v>1438</v>
      </c>
      <c r="G150" s="251"/>
      <c r="H150" s="296" t="s">
        <v>1497</v>
      </c>
      <c r="I150" s="296" t="s">
        <v>1440</v>
      </c>
      <c r="J150" s="296" t="s">
        <v>1488</v>
      </c>
      <c r="K150" s="292"/>
    </row>
    <row r="151" spans="2:11" ht="15" customHeight="1">
      <c r="B151" s="271"/>
      <c r="C151" s="296" t="s">
        <v>1387</v>
      </c>
      <c r="D151" s="251"/>
      <c r="E151" s="251"/>
      <c r="F151" s="297" t="s">
        <v>1438</v>
      </c>
      <c r="G151" s="251"/>
      <c r="H151" s="296" t="s">
        <v>1498</v>
      </c>
      <c r="I151" s="296" t="s">
        <v>1440</v>
      </c>
      <c r="J151" s="296" t="s">
        <v>1488</v>
      </c>
      <c r="K151" s="292"/>
    </row>
    <row r="152" spans="2:11" ht="15" customHeight="1">
      <c r="B152" s="271"/>
      <c r="C152" s="296" t="s">
        <v>1443</v>
      </c>
      <c r="D152" s="251"/>
      <c r="E152" s="251"/>
      <c r="F152" s="297" t="s">
        <v>1444</v>
      </c>
      <c r="G152" s="251"/>
      <c r="H152" s="296" t="s">
        <v>1477</v>
      </c>
      <c r="I152" s="296" t="s">
        <v>1440</v>
      </c>
      <c r="J152" s="296">
        <v>50</v>
      </c>
      <c r="K152" s="292"/>
    </row>
    <row r="153" spans="2:11" ht="15" customHeight="1">
      <c r="B153" s="271"/>
      <c r="C153" s="296" t="s">
        <v>1446</v>
      </c>
      <c r="D153" s="251"/>
      <c r="E153" s="251"/>
      <c r="F153" s="297" t="s">
        <v>1438</v>
      </c>
      <c r="G153" s="251"/>
      <c r="H153" s="296" t="s">
        <v>1477</v>
      </c>
      <c r="I153" s="296" t="s">
        <v>1448</v>
      </c>
      <c r="J153" s="296"/>
      <c r="K153" s="292"/>
    </row>
    <row r="154" spans="2:11" ht="15" customHeight="1">
      <c r="B154" s="271"/>
      <c r="C154" s="296" t="s">
        <v>1457</v>
      </c>
      <c r="D154" s="251"/>
      <c r="E154" s="251"/>
      <c r="F154" s="297" t="s">
        <v>1444</v>
      </c>
      <c r="G154" s="251"/>
      <c r="H154" s="296" t="s">
        <v>1477</v>
      </c>
      <c r="I154" s="296" t="s">
        <v>1440</v>
      </c>
      <c r="J154" s="296">
        <v>50</v>
      </c>
      <c r="K154" s="292"/>
    </row>
    <row r="155" spans="2:11" ht="15" customHeight="1">
      <c r="B155" s="271"/>
      <c r="C155" s="296" t="s">
        <v>1465</v>
      </c>
      <c r="D155" s="251"/>
      <c r="E155" s="251"/>
      <c r="F155" s="297" t="s">
        <v>1444</v>
      </c>
      <c r="G155" s="251"/>
      <c r="H155" s="296" t="s">
        <v>1477</v>
      </c>
      <c r="I155" s="296" t="s">
        <v>1440</v>
      </c>
      <c r="J155" s="296">
        <v>50</v>
      </c>
      <c r="K155" s="292"/>
    </row>
    <row r="156" spans="2:11" ht="15" customHeight="1">
      <c r="B156" s="271"/>
      <c r="C156" s="296" t="s">
        <v>1463</v>
      </c>
      <c r="D156" s="251"/>
      <c r="E156" s="251"/>
      <c r="F156" s="297" t="s">
        <v>1444</v>
      </c>
      <c r="G156" s="251"/>
      <c r="H156" s="296" t="s">
        <v>1477</v>
      </c>
      <c r="I156" s="296" t="s">
        <v>1440</v>
      </c>
      <c r="J156" s="296">
        <v>50</v>
      </c>
      <c r="K156" s="292"/>
    </row>
    <row r="157" spans="2:11" ht="15" customHeight="1">
      <c r="B157" s="271"/>
      <c r="C157" s="296" t="s">
        <v>117</v>
      </c>
      <c r="D157" s="251"/>
      <c r="E157" s="251"/>
      <c r="F157" s="297" t="s">
        <v>1438</v>
      </c>
      <c r="G157" s="251"/>
      <c r="H157" s="296" t="s">
        <v>1499</v>
      </c>
      <c r="I157" s="296" t="s">
        <v>1440</v>
      </c>
      <c r="J157" s="296" t="s">
        <v>1500</v>
      </c>
      <c r="K157" s="292"/>
    </row>
    <row r="158" spans="2:11" ht="15" customHeight="1">
      <c r="B158" s="271"/>
      <c r="C158" s="296" t="s">
        <v>1501</v>
      </c>
      <c r="D158" s="251"/>
      <c r="E158" s="251"/>
      <c r="F158" s="297" t="s">
        <v>1438</v>
      </c>
      <c r="G158" s="251"/>
      <c r="H158" s="296" t="s">
        <v>1502</v>
      </c>
      <c r="I158" s="296" t="s">
        <v>1472</v>
      </c>
      <c r="J158" s="296"/>
      <c r="K158" s="292"/>
    </row>
    <row r="159" spans="2:11" ht="15" customHeight="1">
      <c r="B159" s="298"/>
      <c r="C159" s="280"/>
      <c r="D159" s="280"/>
      <c r="E159" s="280"/>
      <c r="F159" s="280"/>
      <c r="G159" s="280"/>
      <c r="H159" s="280"/>
      <c r="I159" s="280"/>
      <c r="J159" s="280"/>
      <c r="K159" s="299"/>
    </row>
    <row r="160" spans="2:11" ht="18.75" customHeight="1">
      <c r="B160" s="247"/>
      <c r="C160" s="251"/>
      <c r="D160" s="251"/>
      <c r="E160" s="251"/>
      <c r="F160" s="270"/>
      <c r="G160" s="251"/>
      <c r="H160" s="251"/>
      <c r="I160" s="251"/>
      <c r="J160" s="251"/>
      <c r="K160" s="247"/>
    </row>
    <row r="161" spans="2:11" ht="18.75" customHeight="1">
      <c r="B161" s="257"/>
      <c r="C161" s="257"/>
      <c r="D161" s="257"/>
      <c r="E161" s="257"/>
      <c r="F161" s="257"/>
      <c r="G161" s="257"/>
      <c r="H161" s="257"/>
      <c r="I161" s="257"/>
      <c r="J161" s="257"/>
      <c r="K161" s="257"/>
    </row>
    <row r="162" spans="2:11" ht="7.5" customHeight="1">
      <c r="B162" s="239"/>
      <c r="C162" s="240"/>
      <c r="D162" s="240"/>
      <c r="E162" s="240"/>
      <c r="F162" s="240"/>
      <c r="G162" s="240"/>
      <c r="H162" s="240"/>
      <c r="I162" s="240"/>
      <c r="J162" s="240"/>
      <c r="K162" s="241"/>
    </row>
    <row r="163" spans="2:11" ht="45" customHeight="1">
      <c r="B163" s="242"/>
      <c r="C163" s="363" t="s">
        <v>1503</v>
      </c>
      <c r="D163" s="363"/>
      <c r="E163" s="363"/>
      <c r="F163" s="363"/>
      <c r="G163" s="363"/>
      <c r="H163" s="363"/>
      <c r="I163" s="363"/>
      <c r="J163" s="363"/>
      <c r="K163" s="243"/>
    </row>
    <row r="164" spans="2:11" ht="17.25" customHeight="1">
      <c r="B164" s="242"/>
      <c r="C164" s="263" t="s">
        <v>1432</v>
      </c>
      <c r="D164" s="263"/>
      <c r="E164" s="263"/>
      <c r="F164" s="263" t="s">
        <v>1433</v>
      </c>
      <c r="G164" s="300"/>
      <c r="H164" s="301" t="s">
        <v>131</v>
      </c>
      <c r="I164" s="301" t="s">
        <v>61</v>
      </c>
      <c r="J164" s="263" t="s">
        <v>1434</v>
      </c>
      <c r="K164" s="243"/>
    </row>
    <row r="165" spans="2:11" ht="17.25" customHeight="1">
      <c r="B165" s="244"/>
      <c r="C165" s="265" t="s">
        <v>1435</v>
      </c>
      <c r="D165" s="265"/>
      <c r="E165" s="265"/>
      <c r="F165" s="266" t="s">
        <v>1436</v>
      </c>
      <c r="G165" s="302"/>
      <c r="H165" s="303"/>
      <c r="I165" s="303"/>
      <c r="J165" s="265" t="s">
        <v>1437</v>
      </c>
      <c r="K165" s="245"/>
    </row>
    <row r="166" spans="2:11" ht="5.25" customHeight="1">
      <c r="B166" s="271"/>
      <c r="C166" s="268"/>
      <c r="D166" s="268"/>
      <c r="E166" s="268"/>
      <c r="F166" s="268"/>
      <c r="G166" s="269"/>
      <c r="H166" s="268"/>
      <c r="I166" s="268"/>
      <c r="J166" s="268"/>
      <c r="K166" s="292"/>
    </row>
    <row r="167" spans="2:11" ht="15" customHeight="1">
      <c r="B167" s="271"/>
      <c r="C167" s="251" t="s">
        <v>1441</v>
      </c>
      <c r="D167" s="251"/>
      <c r="E167" s="251"/>
      <c r="F167" s="270" t="s">
        <v>1438</v>
      </c>
      <c r="G167" s="251"/>
      <c r="H167" s="251" t="s">
        <v>1477</v>
      </c>
      <c r="I167" s="251" t="s">
        <v>1440</v>
      </c>
      <c r="J167" s="251">
        <v>120</v>
      </c>
      <c r="K167" s="292"/>
    </row>
    <row r="168" spans="2:11" ht="15" customHeight="1">
      <c r="B168" s="271"/>
      <c r="C168" s="251" t="s">
        <v>1486</v>
      </c>
      <c r="D168" s="251"/>
      <c r="E168" s="251"/>
      <c r="F168" s="270" t="s">
        <v>1438</v>
      </c>
      <c r="G168" s="251"/>
      <c r="H168" s="251" t="s">
        <v>1487</v>
      </c>
      <c r="I168" s="251" t="s">
        <v>1440</v>
      </c>
      <c r="J168" s="251" t="s">
        <v>1488</v>
      </c>
      <c r="K168" s="292"/>
    </row>
    <row r="169" spans="2:11" ht="15" customHeight="1">
      <c r="B169" s="271"/>
      <c r="C169" s="251" t="s">
        <v>1387</v>
      </c>
      <c r="D169" s="251"/>
      <c r="E169" s="251"/>
      <c r="F169" s="270" t="s">
        <v>1438</v>
      </c>
      <c r="G169" s="251"/>
      <c r="H169" s="251" t="s">
        <v>1504</v>
      </c>
      <c r="I169" s="251" t="s">
        <v>1440</v>
      </c>
      <c r="J169" s="251" t="s">
        <v>1488</v>
      </c>
      <c r="K169" s="292"/>
    </row>
    <row r="170" spans="2:11" ht="15" customHeight="1">
      <c r="B170" s="271"/>
      <c r="C170" s="251" t="s">
        <v>1443</v>
      </c>
      <c r="D170" s="251"/>
      <c r="E170" s="251"/>
      <c r="F170" s="270" t="s">
        <v>1444</v>
      </c>
      <c r="G170" s="251"/>
      <c r="H170" s="251" t="s">
        <v>1504</v>
      </c>
      <c r="I170" s="251" t="s">
        <v>1440</v>
      </c>
      <c r="J170" s="251">
        <v>50</v>
      </c>
      <c r="K170" s="292"/>
    </row>
    <row r="171" spans="2:11" ht="15" customHeight="1">
      <c r="B171" s="271"/>
      <c r="C171" s="251" t="s">
        <v>1446</v>
      </c>
      <c r="D171" s="251"/>
      <c r="E171" s="251"/>
      <c r="F171" s="270" t="s">
        <v>1438</v>
      </c>
      <c r="G171" s="251"/>
      <c r="H171" s="251" t="s">
        <v>1504</v>
      </c>
      <c r="I171" s="251" t="s">
        <v>1448</v>
      </c>
      <c r="J171" s="251"/>
      <c r="K171" s="292"/>
    </row>
    <row r="172" spans="2:11" ht="15" customHeight="1">
      <c r="B172" s="271"/>
      <c r="C172" s="251" t="s">
        <v>1457</v>
      </c>
      <c r="D172" s="251"/>
      <c r="E172" s="251"/>
      <c r="F172" s="270" t="s">
        <v>1444</v>
      </c>
      <c r="G172" s="251"/>
      <c r="H172" s="251" t="s">
        <v>1504</v>
      </c>
      <c r="I172" s="251" t="s">
        <v>1440</v>
      </c>
      <c r="J172" s="251">
        <v>50</v>
      </c>
      <c r="K172" s="292"/>
    </row>
    <row r="173" spans="2:11" ht="15" customHeight="1">
      <c r="B173" s="271"/>
      <c r="C173" s="251" t="s">
        <v>1465</v>
      </c>
      <c r="D173" s="251"/>
      <c r="E173" s="251"/>
      <c r="F173" s="270" t="s">
        <v>1444</v>
      </c>
      <c r="G173" s="251"/>
      <c r="H173" s="251" t="s">
        <v>1504</v>
      </c>
      <c r="I173" s="251" t="s">
        <v>1440</v>
      </c>
      <c r="J173" s="251">
        <v>50</v>
      </c>
      <c r="K173" s="292"/>
    </row>
    <row r="174" spans="2:11" ht="15" customHeight="1">
      <c r="B174" s="271"/>
      <c r="C174" s="251" t="s">
        <v>1463</v>
      </c>
      <c r="D174" s="251"/>
      <c r="E174" s="251"/>
      <c r="F174" s="270" t="s">
        <v>1444</v>
      </c>
      <c r="G174" s="251"/>
      <c r="H174" s="251" t="s">
        <v>1504</v>
      </c>
      <c r="I174" s="251" t="s">
        <v>1440</v>
      </c>
      <c r="J174" s="251">
        <v>50</v>
      </c>
      <c r="K174" s="292"/>
    </row>
    <row r="175" spans="2:11" ht="15" customHeight="1">
      <c r="B175" s="271"/>
      <c r="C175" s="251" t="s">
        <v>130</v>
      </c>
      <c r="D175" s="251"/>
      <c r="E175" s="251"/>
      <c r="F175" s="270" t="s">
        <v>1438</v>
      </c>
      <c r="G175" s="251"/>
      <c r="H175" s="251" t="s">
        <v>1505</v>
      </c>
      <c r="I175" s="251" t="s">
        <v>1506</v>
      </c>
      <c r="J175" s="251"/>
      <c r="K175" s="292"/>
    </row>
    <row r="176" spans="2:11" ht="15" customHeight="1">
      <c r="B176" s="271"/>
      <c r="C176" s="251" t="s">
        <v>61</v>
      </c>
      <c r="D176" s="251"/>
      <c r="E176" s="251"/>
      <c r="F176" s="270" t="s">
        <v>1438</v>
      </c>
      <c r="G176" s="251"/>
      <c r="H176" s="251" t="s">
        <v>1507</v>
      </c>
      <c r="I176" s="251" t="s">
        <v>1508</v>
      </c>
      <c r="J176" s="251">
        <v>1</v>
      </c>
      <c r="K176" s="292"/>
    </row>
    <row r="177" spans="2:11" ht="15" customHeight="1">
      <c r="B177" s="271"/>
      <c r="C177" s="251" t="s">
        <v>57</v>
      </c>
      <c r="D177" s="251"/>
      <c r="E177" s="251"/>
      <c r="F177" s="270" t="s">
        <v>1438</v>
      </c>
      <c r="G177" s="251"/>
      <c r="H177" s="251" t="s">
        <v>1509</v>
      </c>
      <c r="I177" s="251" t="s">
        <v>1440</v>
      </c>
      <c r="J177" s="251">
        <v>20</v>
      </c>
      <c r="K177" s="292"/>
    </row>
    <row r="178" spans="2:11" ht="15" customHeight="1">
      <c r="B178" s="271"/>
      <c r="C178" s="251" t="s">
        <v>131</v>
      </c>
      <c r="D178" s="251"/>
      <c r="E178" s="251"/>
      <c r="F178" s="270" t="s">
        <v>1438</v>
      </c>
      <c r="G178" s="251"/>
      <c r="H178" s="251" t="s">
        <v>1510</v>
      </c>
      <c r="I178" s="251" t="s">
        <v>1440</v>
      </c>
      <c r="J178" s="251">
        <v>255</v>
      </c>
      <c r="K178" s="292"/>
    </row>
    <row r="179" spans="2:11" ht="15" customHeight="1">
      <c r="B179" s="271"/>
      <c r="C179" s="251" t="s">
        <v>132</v>
      </c>
      <c r="D179" s="251"/>
      <c r="E179" s="251"/>
      <c r="F179" s="270" t="s">
        <v>1438</v>
      </c>
      <c r="G179" s="251"/>
      <c r="H179" s="251" t="s">
        <v>1403</v>
      </c>
      <c r="I179" s="251" t="s">
        <v>1440</v>
      </c>
      <c r="J179" s="251">
        <v>10</v>
      </c>
      <c r="K179" s="292"/>
    </row>
    <row r="180" spans="2:11" ht="15" customHeight="1">
      <c r="B180" s="271"/>
      <c r="C180" s="251" t="s">
        <v>133</v>
      </c>
      <c r="D180" s="251"/>
      <c r="E180" s="251"/>
      <c r="F180" s="270" t="s">
        <v>1438</v>
      </c>
      <c r="G180" s="251"/>
      <c r="H180" s="251" t="s">
        <v>1511</v>
      </c>
      <c r="I180" s="251" t="s">
        <v>1472</v>
      </c>
      <c r="J180" s="251"/>
      <c r="K180" s="292"/>
    </row>
    <row r="181" spans="2:11" ht="15" customHeight="1">
      <c r="B181" s="271"/>
      <c r="C181" s="251" t="s">
        <v>1512</v>
      </c>
      <c r="D181" s="251"/>
      <c r="E181" s="251"/>
      <c r="F181" s="270" t="s">
        <v>1438</v>
      </c>
      <c r="G181" s="251"/>
      <c r="H181" s="251" t="s">
        <v>1513</v>
      </c>
      <c r="I181" s="251" t="s">
        <v>1472</v>
      </c>
      <c r="J181" s="251"/>
      <c r="K181" s="292"/>
    </row>
    <row r="182" spans="2:11" ht="15" customHeight="1">
      <c r="B182" s="271"/>
      <c r="C182" s="251" t="s">
        <v>1501</v>
      </c>
      <c r="D182" s="251"/>
      <c r="E182" s="251"/>
      <c r="F182" s="270" t="s">
        <v>1438</v>
      </c>
      <c r="G182" s="251"/>
      <c r="H182" s="251" t="s">
        <v>1514</v>
      </c>
      <c r="I182" s="251" t="s">
        <v>1472</v>
      </c>
      <c r="J182" s="251"/>
      <c r="K182" s="292"/>
    </row>
    <row r="183" spans="2:11" ht="15" customHeight="1">
      <c r="B183" s="271"/>
      <c r="C183" s="251" t="s">
        <v>135</v>
      </c>
      <c r="D183" s="251"/>
      <c r="E183" s="251"/>
      <c r="F183" s="270" t="s">
        <v>1444</v>
      </c>
      <c r="G183" s="251"/>
      <c r="H183" s="251" t="s">
        <v>1515</v>
      </c>
      <c r="I183" s="251" t="s">
        <v>1440</v>
      </c>
      <c r="J183" s="251">
        <v>50</v>
      </c>
      <c r="K183" s="292"/>
    </row>
    <row r="184" spans="2:11" ht="15" customHeight="1">
      <c r="B184" s="271"/>
      <c r="C184" s="251" t="s">
        <v>1516</v>
      </c>
      <c r="D184" s="251"/>
      <c r="E184" s="251"/>
      <c r="F184" s="270" t="s">
        <v>1444</v>
      </c>
      <c r="G184" s="251"/>
      <c r="H184" s="251" t="s">
        <v>1517</v>
      </c>
      <c r="I184" s="251" t="s">
        <v>1518</v>
      </c>
      <c r="J184" s="251"/>
      <c r="K184" s="292"/>
    </row>
    <row r="185" spans="2:11" ht="15" customHeight="1">
      <c r="B185" s="271"/>
      <c r="C185" s="251" t="s">
        <v>1519</v>
      </c>
      <c r="D185" s="251"/>
      <c r="E185" s="251"/>
      <c r="F185" s="270" t="s">
        <v>1444</v>
      </c>
      <c r="G185" s="251"/>
      <c r="H185" s="251" t="s">
        <v>1520</v>
      </c>
      <c r="I185" s="251" t="s">
        <v>1518</v>
      </c>
      <c r="J185" s="251"/>
      <c r="K185" s="292"/>
    </row>
    <row r="186" spans="2:11" ht="15" customHeight="1">
      <c r="B186" s="271"/>
      <c r="C186" s="251" t="s">
        <v>1521</v>
      </c>
      <c r="D186" s="251"/>
      <c r="E186" s="251"/>
      <c r="F186" s="270" t="s">
        <v>1444</v>
      </c>
      <c r="G186" s="251"/>
      <c r="H186" s="251" t="s">
        <v>1522</v>
      </c>
      <c r="I186" s="251" t="s">
        <v>1518</v>
      </c>
      <c r="J186" s="251"/>
      <c r="K186" s="292"/>
    </row>
    <row r="187" spans="2:11" ht="15" customHeight="1">
      <c r="B187" s="271"/>
      <c r="C187" s="304" t="s">
        <v>1523</v>
      </c>
      <c r="D187" s="251"/>
      <c r="E187" s="251"/>
      <c r="F187" s="270" t="s">
        <v>1444</v>
      </c>
      <c r="G187" s="251"/>
      <c r="H187" s="251" t="s">
        <v>1524</v>
      </c>
      <c r="I187" s="251" t="s">
        <v>1525</v>
      </c>
      <c r="J187" s="305" t="s">
        <v>1526</v>
      </c>
      <c r="K187" s="292"/>
    </row>
    <row r="188" spans="2:11" ht="15" customHeight="1">
      <c r="B188" s="271"/>
      <c r="C188" s="256" t="s">
        <v>46</v>
      </c>
      <c r="D188" s="251"/>
      <c r="E188" s="251"/>
      <c r="F188" s="270" t="s">
        <v>1438</v>
      </c>
      <c r="G188" s="251"/>
      <c r="H188" s="247" t="s">
        <v>1527</v>
      </c>
      <c r="I188" s="251" t="s">
        <v>1528</v>
      </c>
      <c r="J188" s="251"/>
      <c r="K188" s="292"/>
    </row>
    <row r="189" spans="2:11" ht="15" customHeight="1">
      <c r="B189" s="271"/>
      <c r="C189" s="256" t="s">
        <v>1529</v>
      </c>
      <c r="D189" s="251"/>
      <c r="E189" s="251"/>
      <c r="F189" s="270" t="s">
        <v>1438</v>
      </c>
      <c r="G189" s="251"/>
      <c r="H189" s="251" t="s">
        <v>1530</v>
      </c>
      <c r="I189" s="251" t="s">
        <v>1472</v>
      </c>
      <c r="J189" s="251"/>
      <c r="K189" s="292"/>
    </row>
    <row r="190" spans="2:11" ht="15" customHeight="1">
      <c r="B190" s="271"/>
      <c r="C190" s="256" t="s">
        <v>1531</v>
      </c>
      <c r="D190" s="251"/>
      <c r="E190" s="251"/>
      <c r="F190" s="270" t="s">
        <v>1438</v>
      </c>
      <c r="G190" s="251"/>
      <c r="H190" s="251" t="s">
        <v>1532</v>
      </c>
      <c r="I190" s="251" t="s">
        <v>1472</v>
      </c>
      <c r="J190" s="251"/>
      <c r="K190" s="292"/>
    </row>
    <row r="191" spans="2:11" ht="15" customHeight="1">
      <c r="B191" s="271"/>
      <c r="C191" s="256" t="s">
        <v>1533</v>
      </c>
      <c r="D191" s="251"/>
      <c r="E191" s="251"/>
      <c r="F191" s="270" t="s">
        <v>1444</v>
      </c>
      <c r="G191" s="251"/>
      <c r="H191" s="251" t="s">
        <v>1534</v>
      </c>
      <c r="I191" s="251" t="s">
        <v>1472</v>
      </c>
      <c r="J191" s="251"/>
      <c r="K191" s="292"/>
    </row>
    <row r="192" spans="2:11" ht="15" customHeight="1">
      <c r="B192" s="298"/>
      <c r="C192" s="306"/>
      <c r="D192" s="280"/>
      <c r="E192" s="280"/>
      <c r="F192" s="280"/>
      <c r="G192" s="280"/>
      <c r="H192" s="280"/>
      <c r="I192" s="280"/>
      <c r="J192" s="280"/>
      <c r="K192" s="299"/>
    </row>
    <row r="193" spans="2:11" ht="18.75" customHeight="1">
      <c r="B193" s="247"/>
      <c r="C193" s="251"/>
      <c r="D193" s="251"/>
      <c r="E193" s="251"/>
      <c r="F193" s="270"/>
      <c r="G193" s="251"/>
      <c r="H193" s="251"/>
      <c r="I193" s="251"/>
      <c r="J193" s="251"/>
      <c r="K193" s="247"/>
    </row>
    <row r="194" spans="2:11" ht="18.75" customHeight="1">
      <c r="B194" s="247"/>
      <c r="C194" s="251"/>
      <c r="D194" s="251"/>
      <c r="E194" s="251"/>
      <c r="F194" s="270"/>
      <c r="G194" s="251"/>
      <c r="H194" s="251"/>
      <c r="I194" s="251"/>
      <c r="J194" s="251"/>
      <c r="K194" s="247"/>
    </row>
    <row r="195" spans="2:11" ht="18.75" customHeight="1">
      <c r="B195" s="257"/>
      <c r="C195" s="257"/>
      <c r="D195" s="257"/>
      <c r="E195" s="257"/>
      <c r="F195" s="257"/>
      <c r="G195" s="257"/>
      <c r="H195" s="257"/>
      <c r="I195" s="257"/>
      <c r="J195" s="257"/>
      <c r="K195" s="257"/>
    </row>
    <row r="196" spans="2:11">
      <c r="B196" s="239"/>
      <c r="C196" s="240"/>
      <c r="D196" s="240"/>
      <c r="E196" s="240"/>
      <c r="F196" s="240"/>
      <c r="G196" s="240"/>
      <c r="H196" s="240"/>
      <c r="I196" s="240"/>
      <c r="J196" s="240"/>
      <c r="K196" s="241"/>
    </row>
    <row r="197" spans="2:11" ht="22.2">
      <c r="B197" s="242"/>
      <c r="C197" s="363" t="s">
        <v>1535</v>
      </c>
      <c r="D197" s="363"/>
      <c r="E197" s="363"/>
      <c r="F197" s="363"/>
      <c r="G197" s="363"/>
      <c r="H197" s="363"/>
      <c r="I197" s="363"/>
      <c r="J197" s="363"/>
      <c r="K197" s="243"/>
    </row>
    <row r="198" spans="2:11" ht="25.5" customHeight="1">
      <c r="B198" s="242"/>
      <c r="C198" s="307" t="s">
        <v>1536</v>
      </c>
      <c r="D198" s="307"/>
      <c r="E198" s="307"/>
      <c r="F198" s="307" t="s">
        <v>1537</v>
      </c>
      <c r="G198" s="308"/>
      <c r="H198" s="368" t="s">
        <v>1538</v>
      </c>
      <c r="I198" s="368"/>
      <c r="J198" s="368"/>
      <c r="K198" s="243"/>
    </row>
    <row r="199" spans="2:11" ht="5.25" customHeight="1">
      <c r="B199" s="271"/>
      <c r="C199" s="268"/>
      <c r="D199" s="268"/>
      <c r="E199" s="268"/>
      <c r="F199" s="268"/>
      <c r="G199" s="251"/>
      <c r="H199" s="268"/>
      <c r="I199" s="268"/>
      <c r="J199" s="268"/>
      <c r="K199" s="292"/>
    </row>
    <row r="200" spans="2:11" ht="15" customHeight="1">
      <c r="B200" s="271"/>
      <c r="C200" s="251" t="s">
        <v>1528</v>
      </c>
      <c r="D200" s="251"/>
      <c r="E200" s="251"/>
      <c r="F200" s="270" t="s">
        <v>47</v>
      </c>
      <c r="G200" s="251"/>
      <c r="H200" s="365" t="s">
        <v>1539</v>
      </c>
      <c r="I200" s="365"/>
      <c r="J200" s="365"/>
      <c r="K200" s="292"/>
    </row>
    <row r="201" spans="2:11" ht="15" customHeight="1">
      <c r="B201" s="271"/>
      <c r="C201" s="277"/>
      <c r="D201" s="251"/>
      <c r="E201" s="251"/>
      <c r="F201" s="270" t="s">
        <v>48</v>
      </c>
      <c r="G201" s="251"/>
      <c r="H201" s="365" t="s">
        <v>1540</v>
      </c>
      <c r="I201" s="365"/>
      <c r="J201" s="365"/>
      <c r="K201" s="292"/>
    </row>
    <row r="202" spans="2:11" ht="15" customHeight="1">
      <c r="B202" s="271"/>
      <c r="C202" s="277"/>
      <c r="D202" s="251"/>
      <c r="E202" s="251"/>
      <c r="F202" s="270" t="s">
        <v>51</v>
      </c>
      <c r="G202" s="251"/>
      <c r="H202" s="365" t="s">
        <v>1541</v>
      </c>
      <c r="I202" s="365"/>
      <c r="J202" s="365"/>
      <c r="K202" s="292"/>
    </row>
    <row r="203" spans="2:11" ht="15" customHeight="1">
      <c r="B203" s="271"/>
      <c r="C203" s="251"/>
      <c r="D203" s="251"/>
      <c r="E203" s="251"/>
      <c r="F203" s="270" t="s">
        <v>49</v>
      </c>
      <c r="G203" s="251"/>
      <c r="H203" s="365" t="s">
        <v>1542</v>
      </c>
      <c r="I203" s="365"/>
      <c r="J203" s="365"/>
      <c r="K203" s="292"/>
    </row>
    <row r="204" spans="2:11" ht="15" customHeight="1">
      <c r="B204" s="271"/>
      <c r="C204" s="251"/>
      <c r="D204" s="251"/>
      <c r="E204" s="251"/>
      <c r="F204" s="270" t="s">
        <v>50</v>
      </c>
      <c r="G204" s="251"/>
      <c r="H204" s="365" t="s">
        <v>1543</v>
      </c>
      <c r="I204" s="365"/>
      <c r="J204" s="365"/>
      <c r="K204" s="292"/>
    </row>
    <row r="205" spans="2:11" ht="15" customHeight="1">
      <c r="B205" s="271"/>
      <c r="C205" s="251"/>
      <c r="D205" s="251"/>
      <c r="E205" s="251"/>
      <c r="F205" s="270"/>
      <c r="G205" s="251"/>
      <c r="H205" s="251"/>
      <c r="I205" s="251"/>
      <c r="J205" s="251"/>
      <c r="K205" s="292"/>
    </row>
    <row r="206" spans="2:11" ht="15" customHeight="1">
      <c r="B206" s="271"/>
      <c r="C206" s="251" t="s">
        <v>1484</v>
      </c>
      <c r="D206" s="251"/>
      <c r="E206" s="251"/>
      <c r="F206" s="270" t="s">
        <v>83</v>
      </c>
      <c r="G206" s="251"/>
      <c r="H206" s="365" t="s">
        <v>1544</v>
      </c>
      <c r="I206" s="365"/>
      <c r="J206" s="365"/>
      <c r="K206" s="292"/>
    </row>
    <row r="207" spans="2:11" ht="15" customHeight="1">
      <c r="B207" s="271"/>
      <c r="C207" s="277"/>
      <c r="D207" s="251"/>
      <c r="E207" s="251"/>
      <c r="F207" s="270" t="s">
        <v>1382</v>
      </c>
      <c r="G207" s="251"/>
      <c r="H207" s="365" t="s">
        <v>1383</v>
      </c>
      <c r="I207" s="365"/>
      <c r="J207" s="365"/>
      <c r="K207" s="292"/>
    </row>
    <row r="208" spans="2:11" ht="15" customHeight="1">
      <c r="B208" s="271"/>
      <c r="C208" s="251"/>
      <c r="D208" s="251"/>
      <c r="E208" s="251"/>
      <c r="F208" s="270" t="s">
        <v>92</v>
      </c>
      <c r="G208" s="251"/>
      <c r="H208" s="365" t="s">
        <v>1545</v>
      </c>
      <c r="I208" s="365"/>
      <c r="J208" s="365"/>
      <c r="K208" s="292"/>
    </row>
    <row r="209" spans="2:11" ht="15" customHeight="1">
      <c r="B209" s="309"/>
      <c r="C209" s="277"/>
      <c r="D209" s="277"/>
      <c r="E209" s="277"/>
      <c r="F209" s="270" t="s">
        <v>101</v>
      </c>
      <c r="G209" s="256"/>
      <c r="H209" s="369" t="s">
        <v>1384</v>
      </c>
      <c r="I209" s="369"/>
      <c r="J209" s="369"/>
      <c r="K209" s="310"/>
    </row>
    <row r="210" spans="2:11" ht="15" customHeight="1">
      <c r="B210" s="309"/>
      <c r="C210" s="277"/>
      <c r="D210" s="277"/>
      <c r="E210" s="277"/>
      <c r="F210" s="270" t="s">
        <v>1385</v>
      </c>
      <c r="G210" s="256"/>
      <c r="H210" s="369" t="s">
        <v>1546</v>
      </c>
      <c r="I210" s="369"/>
      <c r="J210" s="369"/>
      <c r="K210" s="310"/>
    </row>
    <row r="211" spans="2:11" ht="15" customHeight="1">
      <c r="B211" s="309"/>
      <c r="C211" s="277"/>
      <c r="D211" s="277"/>
      <c r="E211" s="277"/>
      <c r="F211" s="311"/>
      <c r="G211" s="256"/>
      <c r="H211" s="312"/>
      <c r="I211" s="312"/>
      <c r="J211" s="312"/>
      <c r="K211" s="310"/>
    </row>
    <row r="212" spans="2:11" ht="15" customHeight="1">
      <c r="B212" s="309"/>
      <c r="C212" s="251" t="s">
        <v>1508</v>
      </c>
      <c r="D212" s="277"/>
      <c r="E212" s="277"/>
      <c r="F212" s="270">
        <v>1</v>
      </c>
      <c r="G212" s="256"/>
      <c r="H212" s="369" t="s">
        <v>1547</v>
      </c>
      <c r="I212" s="369"/>
      <c r="J212" s="369"/>
      <c r="K212" s="310"/>
    </row>
    <row r="213" spans="2:11" ht="15" customHeight="1">
      <c r="B213" s="309"/>
      <c r="C213" s="277"/>
      <c r="D213" s="277"/>
      <c r="E213" s="277"/>
      <c r="F213" s="270">
        <v>2</v>
      </c>
      <c r="G213" s="256"/>
      <c r="H213" s="369" t="s">
        <v>1548</v>
      </c>
      <c r="I213" s="369"/>
      <c r="J213" s="369"/>
      <c r="K213" s="310"/>
    </row>
    <row r="214" spans="2:11" ht="15" customHeight="1">
      <c r="B214" s="309"/>
      <c r="C214" s="277"/>
      <c r="D214" s="277"/>
      <c r="E214" s="277"/>
      <c r="F214" s="270">
        <v>3</v>
      </c>
      <c r="G214" s="256"/>
      <c r="H214" s="369" t="s">
        <v>1549</v>
      </c>
      <c r="I214" s="369"/>
      <c r="J214" s="369"/>
      <c r="K214" s="310"/>
    </row>
    <row r="215" spans="2:11" ht="15" customHeight="1">
      <c r="B215" s="309"/>
      <c r="C215" s="277"/>
      <c r="D215" s="277"/>
      <c r="E215" s="277"/>
      <c r="F215" s="270">
        <v>4</v>
      </c>
      <c r="G215" s="256"/>
      <c r="H215" s="369" t="s">
        <v>1550</v>
      </c>
      <c r="I215" s="369"/>
      <c r="J215" s="369"/>
      <c r="K215" s="310"/>
    </row>
    <row r="216" spans="2:11" ht="12.75" customHeight="1">
      <c r="B216" s="313"/>
      <c r="C216" s="314"/>
      <c r="D216" s="314"/>
      <c r="E216" s="314"/>
      <c r="F216" s="314"/>
      <c r="G216" s="314"/>
      <c r="H216" s="314"/>
      <c r="I216" s="314"/>
      <c r="J216" s="314"/>
      <c r="K216" s="315"/>
    </row>
  </sheetData>
  <sheetProtection password="CC35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01 - Vyčitění a připrava ...</vt:lpstr>
      <vt:lpstr>02 - SO 01 - Komunikace</vt:lpstr>
      <vt:lpstr>03 - SO 02 - Dešťová kana...</vt:lpstr>
      <vt:lpstr>04 - SO 03 - Veřejné osvě...</vt:lpstr>
      <vt:lpstr>05 - SO 04 - Obnova zámec...</vt:lpstr>
      <vt:lpstr>06 - VON</vt:lpstr>
      <vt:lpstr>Pokyny pro vyplnění</vt:lpstr>
      <vt:lpstr>'01 - Vyčitění a připrava ...'!Názvy_tisku</vt:lpstr>
      <vt:lpstr>'02 - SO 01 - Komunikace'!Názvy_tisku</vt:lpstr>
      <vt:lpstr>'03 - SO 02 - Dešťová kana...'!Názvy_tisku</vt:lpstr>
      <vt:lpstr>'04 - SO 03 - Veřejné osvě...'!Názvy_tisku</vt:lpstr>
      <vt:lpstr>'05 - SO 04 - Obnova zámec...'!Názvy_tisku</vt:lpstr>
      <vt:lpstr>'06 - VON'!Názvy_tisku</vt:lpstr>
      <vt:lpstr>'Rekapitulace stavby'!Názvy_tisku</vt:lpstr>
      <vt:lpstr>'01 - Vyčitění a připrava ...'!Oblast_tisku</vt:lpstr>
      <vt:lpstr>'02 - SO 01 - Komunikace'!Oblast_tisku</vt:lpstr>
      <vt:lpstr>'03 - SO 02 - Dešťová kana...'!Oblast_tisku</vt:lpstr>
      <vt:lpstr>'04 - SO 03 - Veřejné osvě...'!Oblast_tisku</vt:lpstr>
      <vt:lpstr>'05 - SO 04 - Obnova zámec...'!Oblast_tisku</vt:lpstr>
      <vt:lpstr>'06 - VON'!Oblast_tisku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DESKTOP-UTVKGJ9\hydro</dc:creator>
  <cp:lastModifiedBy>Kamila Ambrožová</cp:lastModifiedBy>
  <dcterms:created xsi:type="dcterms:W3CDTF">2022-08-03T14:11:30Z</dcterms:created>
  <dcterms:modified xsi:type="dcterms:W3CDTF">2022-08-03T14:58:11Z</dcterms:modified>
</cp:coreProperties>
</file>